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42803616-1119-4C5D-9156-DF20FCC11AE7}" xr6:coauthVersionLast="45" xr6:coauthVersionMax="45" xr10:uidLastSave="{00000000-0000-0000-0000-000000000000}"/>
  <bookViews>
    <workbookView xWindow="-120" yWindow="-120" windowWidth="25440" windowHeight="15390" tabRatio="750" firstSheet="8" activeTab="18" xr2:uid="{00000000-000D-0000-FFFF-FFFF00000000}"/>
  </bookViews>
  <sheets>
    <sheet name="EA " sheetId="5" r:id="rId1"/>
    <sheet name="ESFD" sheetId="12" r:id="rId2"/>
    <sheet name="ESF" sheetId="1" r:id="rId3"/>
    <sheet name="PT_ESF_ECSF" sheetId="3" state="hidden" r:id="rId4"/>
    <sheet name="ECSF" sheetId="2" r:id="rId5"/>
    <sheet name="EAA" sheetId="8" r:id="rId6"/>
    <sheet name="EADP" sheetId="9" r:id="rId7"/>
    <sheet name="EVHP" sheetId="14" r:id="rId8"/>
    <sheet name="EFE" sheetId="17" r:id="rId9"/>
    <sheet name="PC" sheetId="18" r:id="rId10"/>
    <sheet name="IAODF LDF" sheetId="19" r:id="rId11"/>
    <sheet name="IADPyOP LDF" sheetId="20" r:id="rId12"/>
    <sheet name="EAI" sheetId="21" r:id="rId13"/>
    <sheet name="CAdmon" sheetId="22" r:id="rId14"/>
    <sheet name="CTG" sheetId="23" r:id="rId15"/>
    <sheet name="COG" sheetId="24" r:id="rId16"/>
    <sheet name="CFG" sheetId="25" r:id="rId17"/>
    <sheet name="End Neto" sheetId="26" r:id="rId18"/>
    <sheet name="Int" sheetId="27" r:id="rId19"/>
    <sheet name="CProg" sheetId="28" r:id="rId20"/>
    <sheet name="Post Fiscal" sheetId="29" r:id="rId21"/>
    <sheet name="BMu" sheetId="30" r:id="rId22"/>
    <sheet name="BInmu" sheetId="31" r:id="rId23"/>
    <sheet name="Rel Cta Banc" sheetId="32" r:id="rId24"/>
    <sheet name="Hoja3" sheetId="36" r:id="rId25"/>
    <sheet name="FE Parametros" sheetId="33" r:id="rId26"/>
    <sheet name="Hoja1" sheetId="34" r:id="rId27"/>
    <sheet name="Hoja2" sheetId="35" r:id="rId28"/>
  </sheets>
  <externalReferences>
    <externalReference r:id="rId29"/>
  </externalReferences>
  <definedNames>
    <definedName name="_xlnm.Print_Area" localSheetId="0">'EA '!$A$2:$K$57</definedName>
    <definedName name="_xlnm.Print_Area" localSheetId="5">EAA!$A$2:$I$40</definedName>
    <definedName name="_xlnm.Print_Area" localSheetId="6">EADP!$A$2:$J$46</definedName>
    <definedName name="_xlnm.Print_Area" localSheetId="4">ECSF!$A$2:$K$56</definedName>
    <definedName name="_xlnm.Print_Area" localSheetId="2">ESF!$A$2:$L$67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33" l="1"/>
  <c r="K27" i="33"/>
  <c r="K26" i="33" s="1"/>
  <c r="K32" i="33" s="1"/>
  <c r="L26" i="33"/>
  <c r="L21" i="33"/>
  <c r="K21" i="33"/>
  <c r="F21" i="33"/>
  <c r="E21" i="33"/>
  <c r="L20" i="33"/>
  <c r="L32" i="33" s="1"/>
  <c r="K20" i="33"/>
  <c r="L12" i="33"/>
  <c r="K12" i="33"/>
  <c r="L7" i="33"/>
  <c r="K7" i="33"/>
  <c r="K17" i="33" s="1"/>
  <c r="F7" i="33"/>
  <c r="E7" i="33"/>
  <c r="E38" i="33" s="1"/>
  <c r="C28" i="29"/>
  <c r="C32" i="29" s="1"/>
  <c r="D10" i="29"/>
  <c r="G39" i="28"/>
  <c r="J39" i="28" s="1"/>
  <c r="G38" i="28"/>
  <c r="J38" i="28" s="1"/>
  <c r="J37" i="28"/>
  <c r="G37" i="28"/>
  <c r="G36" i="28"/>
  <c r="J36" i="28" s="1"/>
  <c r="I35" i="28"/>
  <c r="H35" i="28"/>
  <c r="F35" i="28"/>
  <c r="E35" i="28"/>
  <c r="G34" i="28"/>
  <c r="J34" i="28" s="1"/>
  <c r="J33" i="28"/>
  <c r="G33" i="28"/>
  <c r="G32" i="28"/>
  <c r="J32" i="28" s="1"/>
  <c r="J31" i="28"/>
  <c r="G31" i="28"/>
  <c r="I30" i="28"/>
  <c r="H30" i="28"/>
  <c r="F30" i="28"/>
  <c r="E30" i="28"/>
  <c r="G29" i="28"/>
  <c r="J29" i="28" s="1"/>
  <c r="J28" i="28"/>
  <c r="G28" i="28"/>
  <c r="I27" i="28"/>
  <c r="H27" i="28"/>
  <c r="F27" i="28"/>
  <c r="G27" i="28" s="1"/>
  <c r="J27" i="28" s="1"/>
  <c r="E27" i="28"/>
  <c r="G26" i="28"/>
  <c r="J26" i="28" s="1"/>
  <c r="J25" i="28"/>
  <c r="G25" i="28"/>
  <c r="G24" i="28"/>
  <c r="J24" i="28" s="1"/>
  <c r="I23" i="28"/>
  <c r="H23" i="28"/>
  <c r="F23" i="28"/>
  <c r="E23" i="28"/>
  <c r="J22" i="28"/>
  <c r="G22" i="28"/>
  <c r="G21" i="28"/>
  <c r="J21" i="28" s="1"/>
  <c r="J20" i="28"/>
  <c r="G20" i="28"/>
  <c r="G19" i="28"/>
  <c r="J19" i="28" s="1"/>
  <c r="J18" i="28"/>
  <c r="G18" i="28"/>
  <c r="G17" i="28"/>
  <c r="J17" i="28" s="1"/>
  <c r="J16" i="28"/>
  <c r="G16" i="28"/>
  <c r="G15" i="28"/>
  <c r="J15" i="28" s="1"/>
  <c r="I14" i="28"/>
  <c r="H14" i="28"/>
  <c r="F14" i="28"/>
  <c r="E14" i="28"/>
  <c r="G14" i="28" s="1"/>
  <c r="J14" i="28" s="1"/>
  <c r="J13" i="28"/>
  <c r="G13" i="28"/>
  <c r="G12" i="28"/>
  <c r="J12" i="28" s="1"/>
  <c r="I11" i="28"/>
  <c r="H11" i="28"/>
  <c r="F11" i="28"/>
  <c r="E11" i="28"/>
  <c r="G11" i="28" s="1"/>
  <c r="C33" i="27"/>
  <c r="B33" i="27"/>
  <c r="C18" i="27"/>
  <c r="C35" i="27" s="1"/>
  <c r="B18" i="27"/>
  <c r="B35" i="27" s="1"/>
  <c r="F31" i="26"/>
  <c r="D31" i="26"/>
  <c r="D33" i="26" s="1"/>
  <c r="H30" i="26"/>
  <c r="H29" i="26"/>
  <c r="H28" i="26"/>
  <c r="H27" i="26"/>
  <c r="H26" i="26"/>
  <c r="H25" i="26"/>
  <c r="H24" i="26"/>
  <c r="H23" i="26"/>
  <c r="F19" i="26"/>
  <c r="D19" i="26"/>
  <c r="H18" i="26"/>
  <c r="H17" i="26"/>
  <c r="H16" i="26"/>
  <c r="H15" i="26"/>
  <c r="H14" i="26"/>
  <c r="H13" i="26"/>
  <c r="H12" i="26"/>
  <c r="H11" i="26"/>
  <c r="H10" i="26"/>
  <c r="F46" i="25"/>
  <c r="I46" i="25" s="1"/>
  <c r="I45" i="25"/>
  <c r="F45" i="25"/>
  <c r="F44" i="25"/>
  <c r="I44" i="25" s="1"/>
  <c r="I43" i="25"/>
  <c r="F43" i="25"/>
  <c r="H42" i="25"/>
  <c r="G42" i="25"/>
  <c r="E42" i="25"/>
  <c r="D42" i="25"/>
  <c r="F40" i="25"/>
  <c r="I40" i="25" s="1"/>
  <c r="F39" i="25"/>
  <c r="I39" i="25" s="1"/>
  <c r="I38" i="25"/>
  <c r="F38" i="25"/>
  <c r="F37" i="25"/>
  <c r="I37" i="25" s="1"/>
  <c r="I36" i="25"/>
  <c r="F36" i="25"/>
  <c r="F35" i="25"/>
  <c r="I35" i="25" s="1"/>
  <c r="F34" i="25"/>
  <c r="I34" i="25" s="1"/>
  <c r="F33" i="25"/>
  <c r="I33" i="25" s="1"/>
  <c r="F32" i="25"/>
  <c r="I32" i="25" s="1"/>
  <c r="H31" i="25"/>
  <c r="G31" i="25"/>
  <c r="E31" i="25"/>
  <c r="D31" i="25"/>
  <c r="F31" i="25" s="1"/>
  <c r="I29" i="25"/>
  <c r="F29" i="25"/>
  <c r="F28" i="25"/>
  <c r="I28" i="25" s="1"/>
  <c r="F27" i="25"/>
  <c r="I27" i="25" s="1"/>
  <c r="F26" i="25"/>
  <c r="I26" i="25" s="1"/>
  <c r="F25" i="25"/>
  <c r="I25" i="25" s="1"/>
  <c r="F24" i="25"/>
  <c r="I24" i="25" s="1"/>
  <c r="I23" i="25"/>
  <c r="F23" i="25"/>
  <c r="H22" i="25"/>
  <c r="G22" i="25"/>
  <c r="E22" i="25"/>
  <c r="D22" i="25"/>
  <c r="F20" i="25"/>
  <c r="I20" i="25" s="1"/>
  <c r="I19" i="25"/>
  <c r="F19" i="25"/>
  <c r="F18" i="25"/>
  <c r="I18" i="25" s="1"/>
  <c r="I17" i="25"/>
  <c r="F17" i="25"/>
  <c r="F16" i="25"/>
  <c r="I16" i="25" s="1"/>
  <c r="I15" i="25"/>
  <c r="F15" i="25"/>
  <c r="F14" i="25"/>
  <c r="I14" i="25" s="1"/>
  <c r="I13" i="25"/>
  <c r="F13" i="25"/>
  <c r="H12" i="25"/>
  <c r="G12" i="25"/>
  <c r="E12" i="25"/>
  <c r="D12" i="25"/>
  <c r="D48" i="25" s="1"/>
  <c r="F81" i="24"/>
  <c r="I81" i="24" s="1"/>
  <c r="F80" i="24"/>
  <c r="I80" i="24" s="1"/>
  <c r="F79" i="24"/>
  <c r="I79" i="24" s="1"/>
  <c r="F78" i="24"/>
  <c r="I78" i="24" s="1"/>
  <c r="F77" i="24"/>
  <c r="I77" i="24" s="1"/>
  <c r="I76" i="24"/>
  <c r="F76" i="24"/>
  <c r="F75" i="24"/>
  <c r="I75" i="24" s="1"/>
  <c r="H74" i="24"/>
  <c r="G74" i="24"/>
  <c r="E74" i="24"/>
  <c r="D74" i="24"/>
  <c r="F74" i="24" s="1"/>
  <c r="I74" i="24" s="1"/>
  <c r="F73" i="24"/>
  <c r="I73" i="24" s="1"/>
  <c r="F72" i="24"/>
  <c r="I72" i="24" s="1"/>
  <c r="F71" i="24"/>
  <c r="I71" i="24" s="1"/>
  <c r="H70" i="24"/>
  <c r="G70" i="24"/>
  <c r="E70" i="24"/>
  <c r="D70" i="24"/>
  <c r="F69" i="24"/>
  <c r="I69" i="24" s="1"/>
  <c r="F68" i="24"/>
  <c r="I68" i="24" s="1"/>
  <c r="F67" i="24"/>
  <c r="I67" i="24" s="1"/>
  <c r="I66" i="24"/>
  <c r="F66" i="24"/>
  <c r="F65" i="24"/>
  <c r="I65" i="24" s="1"/>
  <c r="I64" i="24"/>
  <c r="F64" i="24"/>
  <c r="F63" i="24"/>
  <c r="I63" i="24" s="1"/>
  <c r="H62" i="24"/>
  <c r="G62" i="24"/>
  <c r="E62" i="24"/>
  <c r="F62" i="24" s="1"/>
  <c r="F61" i="24"/>
  <c r="I61" i="24" s="1"/>
  <c r="F60" i="24"/>
  <c r="I60" i="24" s="1"/>
  <c r="F59" i="24"/>
  <c r="I59" i="24" s="1"/>
  <c r="H58" i="24"/>
  <c r="G58" i="24"/>
  <c r="E58" i="24"/>
  <c r="D58" i="24"/>
  <c r="F57" i="24"/>
  <c r="I57" i="24" s="1"/>
  <c r="F56" i="24"/>
  <c r="I56" i="24" s="1"/>
  <c r="F55" i="24"/>
  <c r="I55" i="24" s="1"/>
  <c r="I54" i="24"/>
  <c r="F54" i="24"/>
  <c r="F53" i="24"/>
  <c r="I53" i="24" s="1"/>
  <c r="F52" i="24"/>
  <c r="I52" i="24" s="1"/>
  <c r="F51" i="24"/>
  <c r="I51" i="24" s="1"/>
  <c r="I50" i="24"/>
  <c r="F50" i="24"/>
  <c r="F49" i="24"/>
  <c r="I49" i="24" s="1"/>
  <c r="H48" i="24"/>
  <c r="G48" i="24"/>
  <c r="E48" i="24"/>
  <c r="D48" i="24"/>
  <c r="F47" i="24"/>
  <c r="I47" i="24" s="1"/>
  <c r="F46" i="24"/>
  <c r="I46" i="24" s="1"/>
  <c r="F45" i="24"/>
  <c r="I45" i="24" s="1"/>
  <c r="F44" i="24"/>
  <c r="I44" i="24" s="1"/>
  <c r="F43" i="24"/>
  <c r="I43" i="24" s="1"/>
  <c r="I42" i="24"/>
  <c r="F42" i="24"/>
  <c r="F41" i="24"/>
  <c r="I41" i="24" s="1"/>
  <c r="F40" i="24"/>
  <c r="I40" i="24" s="1"/>
  <c r="F39" i="24"/>
  <c r="I39" i="24" s="1"/>
  <c r="H38" i="24"/>
  <c r="G38" i="24"/>
  <c r="E38" i="24"/>
  <c r="D38" i="24"/>
  <c r="F37" i="24"/>
  <c r="I37" i="24" s="1"/>
  <c r="F36" i="24"/>
  <c r="I36" i="24" s="1"/>
  <c r="F35" i="24"/>
  <c r="I35" i="24" s="1"/>
  <c r="I34" i="24"/>
  <c r="F34" i="24"/>
  <c r="F33" i="24"/>
  <c r="I33" i="24" s="1"/>
  <c r="F32" i="24"/>
  <c r="I32" i="24" s="1"/>
  <c r="F31" i="24"/>
  <c r="I31" i="24" s="1"/>
  <c r="F30" i="24"/>
  <c r="I30" i="24" s="1"/>
  <c r="F29" i="24"/>
  <c r="I29" i="24" s="1"/>
  <c r="H28" i="24"/>
  <c r="G28" i="24"/>
  <c r="E28" i="24"/>
  <c r="D28" i="24"/>
  <c r="F28" i="24" s="1"/>
  <c r="I28" i="24" s="1"/>
  <c r="F27" i="24"/>
  <c r="I27" i="24" s="1"/>
  <c r="F26" i="24"/>
  <c r="I26" i="24" s="1"/>
  <c r="F25" i="24"/>
  <c r="I25" i="24" s="1"/>
  <c r="I24" i="24"/>
  <c r="F24" i="24"/>
  <c r="F23" i="24"/>
  <c r="I23" i="24" s="1"/>
  <c r="F22" i="24"/>
  <c r="I22" i="24" s="1"/>
  <c r="F21" i="24"/>
  <c r="I21" i="24" s="1"/>
  <c r="F20" i="24"/>
  <c r="I20" i="24" s="1"/>
  <c r="F19" i="24"/>
  <c r="I19" i="24" s="1"/>
  <c r="H18" i="24"/>
  <c r="G18" i="24"/>
  <c r="E18" i="24"/>
  <c r="D18" i="24"/>
  <c r="F17" i="24"/>
  <c r="I17" i="24" s="1"/>
  <c r="F16" i="24"/>
  <c r="I16" i="24" s="1"/>
  <c r="F15" i="24"/>
  <c r="I15" i="24" s="1"/>
  <c r="F14" i="24"/>
  <c r="I14" i="24" s="1"/>
  <c r="F13" i="24"/>
  <c r="I13" i="24" s="1"/>
  <c r="F12" i="24"/>
  <c r="I12" i="24" s="1"/>
  <c r="F11" i="24"/>
  <c r="I11" i="24" s="1"/>
  <c r="H10" i="24"/>
  <c r="G10" i="24"/>
  <c r="G82" i="24" s="1"/>
  <c r="G84" i="24" s="1"/>
  <c r="E10" i="24"/>
  <c r="D10" i="24"/>
  <c r="G21" i="23"/>
  <c r="H18" i="23"/>
  <c r="G18" i="23"/>
  <c r="E18" i="23"/>
  <c r="D18" i="23"/>
  <c r="D21" i="23" s="1"/>
  <c r="F16" i="23"/>
  <c r="I16" i="23" s="1"/>
  <c r="F14" i="23"/>
  <c r="I14" i="23" s="1"/>
  <c r="F12" i="23"/>
  <c r="H22" i="22"/>
  <c r="G22" i="22"/>
  <c r="E22" i="22"/>
  <c r="D22" i="22"/>
  <c r="F20" i="22"/>
  <c r="I20" i="22" s="1"/>
  <c r="F19" i="22"/>
  <c r="I19" i="22" s="1"/>
  <c r="F18" i="22"/>
  <c r="I18" i="22" s="1"/>
  <c r="F17" i="22"/>
  <c r="I17" i="22" s="1"/>
  <c r="F16" i="22"/>
  <c r="I16" i="22" s="1"/>
  <c r="F15" i="22"/>
  <c r="I15" i="22" s="1"/>
  <c r="F14" i="22"/>
  <c r="I14" i="22" s="1"/>
  <c r="F13" i="22"/>
  <c r="I13" i="22" s="1"/>
  <c r="F12" i="22"/>
  <c r="I12" i="22" s="1"/>
  <c r="J52" i="21"/>
  <c r="G52" i="21"/>
  <c r="J51" i="21"/>
  <c r="I51" i="21"/>
  <c r="H51" i="21"/>
  <c r="D28" i="29" s="1"/>
  <c r="D32" i="29" s="1"/>
  <c r="G51" i="21"/>
  <c r="F51" i="21"/>
  <c r="E51" i="21"/>
  <c r="J49" i="21"/>
  <c r="G49" i="21"/>
  <c r="J48" i="21"/>
  <c r="G48" i="21"/>
  <c r="J47" i="21"/>
  <c r="G47" i="21"/>
  <c r="I46" i="21"/>
  <c r="E10" i="29" s="1"/>
  <c r="H46" i="21"/>
  <c r="F46" i="21"/>
  <c r="E46" i="21"/>
  <c r="C10" i="29" s="1"/>
  <c r="J44" i="21"/>
  <c r="G44" i="21"/>
  <c r="J43" i="21"/>
  <c r="G43" i="21"/>
  <c r="J42" i="21"/>
  <c r="G42" i="21"/>
  <c r="J41" i="21"/>
  <c r="G41" i="21"/>
  <c r="G40" i="21" s="1"/>
  <c r="I40" i="21"/>
  <c r="H40" i="21"/>
  <c r="F40" i="21"/>
  <c r="F33" i="21" s="1"/>
  <c r="E40" i="21"/>
  <c r="J39" i="21"/>
  <c r="G39" i="21"/>
  <c r="J38" i="21"/>
  <c r="G38" i="21"/>
  <c r="I37" i="21"/>
  <c r="I54" i="21" s="1"/>
  <c r="E28" i="29" s="1"/>
  <c r="E32" i="29" s="1"/>
  <c r="H37" i="21"/>
  <c r="H54" i="21" s="1"/>
  <c r="G37" i="21"/>
  <c r="F37" i="21"/>
  <c r="E37" i="21"/>
  <c r="J36" i="21"/>
  <c r="G36" i="21"/>
  <c r="J35" i="21"/>
  <c r="G35" i="21"/>
  <c r="J34" i="21"/>
  <c r="G34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I18" i="21"/>
  <c r="J18" i="21" s="1"/>
  <c r="H18" i="21"/>
  <c r="F18" i="21"/>
  <c r="E18" i="21"/>
  <c r="G18" i="21" s="1"/>
  <c r="J17" i="21"/>
  <c r="G17" i="21"/>
  <c r="J16" i="21"/>
  <c r="G16" i="21"/>
  <c r="G15" i="21" s="1"/>
  <c r="I15" i="21"/>
  <c r="J15" i="21" s="1"/>
  <c r="H15" i="21"/>
  <c r="H26" i="21" s="1"/>
  <c r="F15" i="21"/>
  <c r="F26" i="21" s="1"/>
  <c r="E15" i="21"/>
  <c r="E26" i="21" s="1"/>
  <c r="J14" i="21"/>
  <c r="G14" i="21"/>
  <c r="J13" i="21"/>
  <c r="G13" i="21"/>
  <c r="J12" i="21"/>
  <c r="G12" i="21"/>
  <c r="J11" i="21"/>
  <c r="G11" i="21"/>
  <c r="J25" i="20"/>
  <c r="F25" i="20"/>
  <c r="L17" i="20"/>
  <c r="K17" i="20"/>
  <c r="J17" i="20"/>
  <c r="I17" i="20"/>
  <c r="H17" i="20"/>
  <c r="G17" i="20"/>
  <c r="F17" i="20"/>
  <c r="L10" i="20"/>
  <c r="K10" i="20"/>
  <c r="J10" i="20"/>
  <c r="I10" i="20"/>
  <c r="H10" i="20"/>
  <c r="G10" i="20"/>
  <c r="F10" i="20"/>
  <c r="H40" i="18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O30" i="17"/>
  <c r="H30" i="17"/>
  <c r="G30" i="17"/>
  <c r="P29" i="17"/>
  <c r="H29" i="17"/>
  <c r="G29" i="17"/>
  <c r="H28" i="17"/>
  <c r="G28" i="17"/>
  <c r="O27" i="17"/>
  <c r="H27" i="17"/>
  <c r="G27" i="17"/>
  <c r="H26" i="17"/>
  <c r="G26" i="17"/>
  <c r="H25" i="17"/>
  <c r="G25" i="17"/>
  <c r="O24" i="17"/>
  <c r="H24" i="17"/>
  <c r="G24" i="17"/>
  <c r="P23" i="17"/>
  <c r="P35" i="17" s="1"/>
  <c r="H23" i="17"/>
  <c r="G23" i="17"/>
  <c r="H19" i="17"/>
  <c r="G19" i="17"/>
  <c r="H18" i="17"/>
  <c r="G18" i="17"/>
  <c r="H17" i="17"/>
  <c r="G17" i="17"/>
  <c r="H16" i="17"/>
  <c r="G16" i="17"/>
  <c r="P15" i="17"/>
  <c r="H15" i="17"/>
  <c r="G15" i="17"/>
  <c r="H14" i="17"/>
  <c r="G14" i="17"/>
  <c r="P13" i="17"/>
  <c r="P10" i="17" s="1"/>
  <c r="H13" i="17"/>
  <c r="G13" i="17"/>
  <c r="H12" i="17"/>
  <c r="G12" i="17"/>
  <c r="H11" i="17"/>
  <c r="G11" i="17"/>
  <c r="O10" i="17"/>
  <c r="E3" i="17"/>
  <c r="C49" i="14"/>
  <c r="C48" i="14"/>
  <c r="G39" i="14"/>
  <c r="H39" i="14" s="1"/>
  <c r="G38" i="14"/>
  <c r="F35" i="14"/>
  <c r="H35" i="14" s="1"/>
  <c r="F34" i="14"/>
  <c r="H34" i="14" s="1"/>
  <c r="F33" i="14"/>
  <c r="H33" i="14" s="1"/>
  <c r="E32" i="14"/>
  <c r="F31" i="14"/>
  <c r="H31" i="14" s="1"/>
  <c r="H28" i="14"/>
  <c r="D27" i="14"/>
  <c r="D26" i="14"/>
  <c r="H26" i="14" s="1"/>
  <c r="G21" i="14"/>
  <c r="H21" i="14" s="1"/>
  <c r="G20" i="14"/>
  <c r="H20" i="14" s="1"/>
  <c r="E17" i="14"/>
  <c r="H17" i="14" s="1"/>
  <c r="E16" i="14"/>
  <c r="H16" i="14" s="1"/>
  <c r="E15" i="14"/>
  <c r="H15" i="14" s="1"/>
  <c r="E14" i="14"/>
  <c r="F13" i="14"/>
  <c r="F12" i="14" s="1"/>
  <c r="F23" i="14" s="1"/>
  <c r="D10" i="14"/>
  <c r="H10" i="14" s="1"/>
  <c r="D9" i="14"/>
  <c r="H9" i="14" s="1"/>
  <c r="H8" i="14"/>
  <c r="C45" i="9"/>
  <c r="C44" i="9"/>
  <c r="I29" i="9"/>
  <c r="H29" i="9"/>
  <c r="I24" i="9"/>
  <c r="I35" i="9" s="1"/>
  <c r="H24" i="9"/>
  <c r="H35" i="9" s="1"/>
  <c r="I15" i="9"/>
  <c r="H15" i="9"/>
  <c r="C3" i="9"/>
  <c r="C39" i="8"/>
  <c r="C38" i="8"/>
  <c r="F21" i="8"/>
  <c r="E21" i="8"/>
  <c r="F11" i="8"/>
  <c r="E11" i="8"/>
  <c r="C3" i="8"/>
  <c r="C55" i="2"/>
  <c r="E219" i="3" s="1"/>
  <c r="C54" i="2"/>
  <c r="E218" i="3" s="1"/>
  <c r="I48" i="2"/>
  <c r="I40" i="2"/>
  <c r="E160" i="3" s="1"/>
  <c r="I24" i="2"/>
  <c r="J24" i="2" s="1"/>
  <c r="E199" i="3" s="1"/>
  <c r="E221" i="3"/>
  <c r="E220" i="3"/>
  <c r="E136" i="3"/>
  <c r="E115" i="3"/>
  <c r="E114" i="3"/>
  <c r="E113" i="3"/>
  <c r="E112" i="3"/>
  <c r="E107" i="3"/>
  <c r="E106" i="3"/>
  <c r="E104" i="3"/>
  <c r="E100" i="3"/>
  <c r="E91" i="3"/>
  <c r="E54" i="3"/>
  <c r="E48" i="3"/>
  <c r="E45" i="3"/>
  <c r="E35" i="3"/>
  <c r="E22" i="3"/>
  <c r="E18" i="3"/>
  <c r="E15" i="3"/>
  <c r="E10" i="3"/>
  <c r="E7" i="3"/>
  <c r="E3" i="3"/>
  <c r="E2" i="3"/>
  <c r="C66" i="1"/>
  <c r="E111" i="3" s="1"/>
  <c r="C65" i="1"/>
  <c r="E110" i="3" s="1"/>
  <c r="J55" i="1"/>
  <c r="I55" i="1"/>
  <c r="I49" i="2" s="1"/>
  <c r="E167" i="3" s="1"/>
  <c r="J52" i="1"/>
  <c r="E105" i="3" s="1"/>
  <c r="I50" i="1"/>
  <c r="E52" i="3" s="1"/>
  <c r="J49" i="1"/>
  <c r="E103" i="3" s="1"/>
  <c r="I49" i="1"/>
  <c r="I43" i="2" s="1"/>
  <c r="E163" i="3" s="1"/>
  <c r="J48" i="1"/>
  <c r="E102" i="3" s="1"/>
  <c r="I48" i="1"/>
  <c r="E50" i="3" s="1"/>
  <c r="J47" i="1"/>
  <c r="E101" i="3" s="1"/>
  <c r="I47" i="1"/>
  <c r="J42" i="1"/>
  <c r="E98" i="3" s="1"/>
  <c r="I42" i="1"/>
  <c r="E46" i="3" s="1"/>
  <c r="J41" i="1"/>
  <c r="E97" i="3" s="1"/>
  <c r="I41" i="1"/>
  <c r="J40" i="1"/>
  <c r="E96" i="3" s="1"/>
  <c r="I40" i="1"/>
  <c r="E33" i="1"/>
  <c r="D31" i="8" s="1"/>
  <c r="G31" i="8" s="1"/>
  <c r="H31" i="8" s="1"/>
  <c r="D33" i="1"/>
  <c r="E30" i="2" s="1"/>
  <c r="E186" i="3" s="1"/>
  <c r="J32" i="1"/>
  <c r="E93" i="3" s="1"/>
  <c r="E32" i="1"/>
  <c r="D30" i="8" s="1"/>
  <c r="G30" i="8" s="1"/>
  <c r="D32" i="1"/>
  <c r="E31" i="1"/>
  <c r="E73" i="3" s="1"/>
  <c r="D31" i="1"/>
  <c r="E21" i="3" s="1"/>
  <c r="J30" i="1"/>
  <c r="E92" i="3" s="1"/>
  <c r="I30" i="1"/>
  <c r="E40" i="3" s="1"/>
  <c r="E30" i="1"/>
  <c r="D28" i="8" s="1"/>
  <c r="G28" i="8" s="1"/>
  <c r="D30" i="1"/>
  <c r="J29" i="1"/>
  <c r="I29" i="1"/>
  <c r="I27" i="2" s="1"/>
  <c r="E152" i="3" s="1"/>
  <c r="E29" i="1"/>
  <c r="D27" i="8" s="1"/>
  <c r="G27" i="8" s="1"/>
  <c r="D29" i="1"/>
  <c r="E19" i="3" s="1"/>
  <c r="J28" i="1"/>
  <c r="I28" i="1"/>
  <c r="E38" i="3" s="1"/>
  <c r="E28" i="1"/>
  <c r="D26" i="8" s="1"/>
  <c r="G26" i="8" s="1"/>
  <c r="D28" i="1"/>
  <c r="J27" i="1"/>
  <c r="E89" i="3" s="1"/>
  <c r="I27" i="1"/>
  <c r="I25" i="2" s="1"/>
  <c r="E150" i="3" s="1"/>
  <c r="E27" i="1"/>
  <c r="D27" i="1"/>
  <c r="J26" i="1"/>
  <c r="E88" i="3" s="1"/>
  <c r="I26" i="1"/>
  <c r="E36" i="3" s="1"/>
  <c r="E26" i="1"/>
  <c r="D24" i="8" s="1"/>
  <c r="G24" i="8" s="1"/>
  <c r="D26" i="1"/>
  <c r="J25" i="1"/>
  <c r="E87" i="3" s="1"/>
  <c r="I25" i="1"/>
  <c r="I23" i="2" s="1"/>
  <c r="J23" i="2" s="1"/>
  <c r="E25" i="1"/>
  <c r="D23" i="8" s="1"/>
  <c r="D25" i="1"/>
  <c r="I18" i="1"/>
  <c r="E32" i="3" s="1"/>
  <c r="E18" i="1"/>
  <c r="I17" i="1"/>
  <c r="E17" i="1"/>
  <c r="E64" i="3" s="1"/>
  <c r="D17" i="1"/>
  <c r="I16" i="1"/>
  <c r="E30" i="3" s="1"/>
  <c r="E16" i="1"/>
  <c r="E63" i="3" s="1"/>
  <c r="D16" i="1"/>
  <c r="E11" i="3" s="1"/>
  <c r="J15" i="1"/>
  <c r="E81" i="3" s="1"/>
  <c r="I15" i="1"/>
  <c r="I15" i="2" s="1"/>
  <c r="E142" i="3" s="1"/>
  <c r="J14" i="1"/>
  <c r="E80" i="3" s="1"/>
  <c r="C3" i="1"/>
  <c r="P81" i="12"/>
  <c r="O81" i="12"/>
  <c r="P74" i="12"/>
  <c r="O74" i="12"/>
  <c r="P69" i="12"/>
  <c r="O69" i="12"/>
  <c r="H66" i="12"/>
  <c r="G66" i="12"/>
  <c r="P63" i="12"/>
  <c r="O63" i="12"/>
  <c r="P52" i="12"/>
  <c r="P65" i="12" s="1"/>
  <c r="P47" i="12"/>
  <c r="J19" i="1" s="1"/>
  <c r="E85" i="3" s="1"/>
  <c r="O47" i="12"/>
  <c r="I19" i="1" s="1"/>
  <c r="H46" i="12"/>
  <c r="G46" i="12"/>
  <c r="D18" i="1" s="1"/>
  <c r="E13" i="3" s="1"/>
  <c r="P43" i="12"/>
  <c r="J18" i="1" s="1"/>
  <c r="E84" i="3" s="1"/>
  <c r="O43" i="12"/>
  <c r="H42" i="12"/>
  <c r="G42" i="12"/>
  <c r="H34" i="12"/>
  <c r="E15" i="1" s="1"/>
  <c r="G34" i="12"/>
  <c r="D15" i="1" s="1"/>
  <c r="P33" i="12"/>
  <c r="J17" i="1" s="1"/>
  <c r="E83" i="3" s="1"/>
  <c r="O33" i="12"/>
  <c r="P29" i="12"/>
  <c r="J16" i="1" s="1"/>
  <c r="E82" i="3" s="1"/>
  <c r="O29" i="12"/>
  <c r="P25" i="12"/>
  <c r="O25" i="12"/>
  <c r="I14" i="1" s="1"/>
  <c r="E28" i="3" s="1"/>
  <c r="H25" i="12"/>
  <c r="E14" i="1" s="1"/>
  <c r="G25" i="12"/>
  <c r="D14" i="1" s="1"/>
  <c r="E9" i="3" s="1"/>
  <c r="P20" i="12"/>
  <c r="J13" i="1" s="1"/>
  <c r="H11" i="9" s="1"/>
  <c r="H10" i="9" s="1"/>
  <c r="H21" i="9" s="1"/>
  <c r="O20" i="12"/>
  <c r="I13" i="1" s="1"/>
  <c r="H17" i="12"/>
  <c r="E13" i="1" s="1"/>
  <c r="G17" i="12"/>
  <c r="D13" i="1" s="1"/>
  <c r="P9" i="12"/>
  <c r="J12" i="1" s="1"/>
  <c r="O9" i="12"/>
  <c r="O52" i="12" s="1"/>
  <c r="O65" i="12" s="1"/>
  <c r="H9" i="12"/>
  <c r="G9" i="12"/>
  <c r="J47" i="5"/>
  <c r="I47" i="5"/>
  <c r="J37" i="5"/>
  <c r="I37" i="5"/>
  <c r="J30" i="5"/>
  <c r="I30" i="5"/>
  <c r="E26" i="5"/>
  <c r="D26" i="5"/>
  <c r="J25" i="5"/>
  <c r="I25" i="5"/>
  <c r="E17" i="5"/>
  <c r="D17" i="5"/>
  <c r="J13" i="5"/>
  <c r="I13" i="5"/>
  <c r="J8" i="5"/>
  <c r="I8" i="5"/>
  <c r="E8" i="5"/>
  <c r="D8" i="5"/>
  <c r="E23" i="3" l="1"/>
  <c r="E149" i="3"/>
  <c r="J27" i="2"/>
  <c r="E202" i="3" s="1"/>
  <c r="I44" i="2"/>
  <c r="G19" i="14"/>
  <c r="I32" i="1"/>
  <c r="E41" i="3" s="1"/>
  <c r="J38" i="1"/>
  <c r="E95" i="3" s="1"/>
  <c r="E39" i="3"/>
  <c r="I36" i="2"/>
  <c r="G37" i="14"/>
  <c r="H37" i="14" s="1"/>
  <c r="O23" i="17"/>
  <c r="I26" i="21"/>
  <c r="E33" i="21"/>
  <c r="C9" i="29" s="1"/>
  <c r="C16" i="29" s="1"/>
  <c r="C20" i="29" s="1"/>
  <c r="C24" i="29" s="1"/>
  <c r="H33" i="21"/>
  <c r="D9" i="29" s="1"/>
  <c r="D16" i="29" s="1"/>
  <c r="D20" i="29" s="1"/>
  <c r="D24" i="29" s="1"/>
  <c r="G46" i="21"/>
  <c r="F48" i="24"/>
  <c r="I48" i="24" s="1"/>
  <c r="H31" i="26"/>
  <c r="I41" i="28"/>
  <c r="G35" i="28"/>
  <c r="J35" i="28" s="1"/>
  <c r="I22" i="22"/>
  <c r="H21" i="23"/>
  <c r="F38" i="24"/>
  <c r="I38" i="24" s="1"/>
  <c r="I62" i="24"/>
  <c r="F12" i="25"/>
  <c r="I12" i="25"/>
  <c r="F42" i="25"/>
  <c r="I42" i="25" s="1"/>
  <c r="F33" i="26"/>
  <c r="L17" i="33"/>
  <c r="D17" i="8"/>
  <c r="G17" i="8" s="1"/>
  <c r="I16" i="2"/>
  <c r="I42" i="2"/>
  <c r="E37" i="3"/>
  <c r="I26" i="2"/>
  <c r="E151" i="3" s="1"/>
  <c r="E29" i="3"/>
  <c r="I28" i="2"/>
  <c r="J28" i="2" s="1"/>
  <c r="E203" i="3" s="1"/>
  <c r="D7" i="14"/>
  <c r="F54" i="21"/>
  <c r="F18" i="24"/>
  <c r="I18" i="24" s="1"/>
  <c r="F58" i="24"/>
  <c r="I58" i="24" s="1"/>
  <c r="F70" i="24"/>
  <c r="I70" i="24" s="1"/>
  <c r="D50" i="25"/>
  <c r="G23" i="28"/>
  <c r="J23" i="28" s="1"/>
  <c r="F38" i="33"/>
  <c r="E9" i="8"/>
  <c r="F9" i="8"/>
  <c r="D35" i="1"/>
  <c r="E24" i="3" s="1"/>
  <c r="H38" i="14"/>
  <c r="O85" i="12"/>
  <c r="O86" i="12" s="1"/>
  <c r="H13" i="14"/>
  <c r="P85" i="12"/>
  <c r="I12" i="1"/>
  <c r="I37" i="9" s="1"/>
  <c r="H53" i="12"/>
  <c r="H68" i="12" s="1"/>
  <c r="D20" i="1"/>
  <c r="D37" i="1" s="1"/>
  <c r="E25" i="3" s="1"/>
  <c r="G53" i="12"/>
  <c r="G68" i="12" s="1"/>
  <c r="R86" i="12" s="1"/>
  <c r="J50" i="5"/>
  <c r="G22" i="17"/>
  <c r="I50" i="5"/>
  <c r="E34" i="5"/>
  <c r="D34" i="5"/>
  <c r="G10" i="17"/>
  <c r="G40" i="17" s="1"/>
  <c r="J21" i="1"/>
  <c r="E78" i="3"/>
  <c r="H37" i="9"/>
  <c r="H39" i="9" s="1"/>
  <c r="E143" i="3"/>
  <c r="J16" i="2"/>
  <c r="E193" i="3" s="1"/>
  <c r="H24" i="8"/>
  <c r="K24" i="8"/>
  <c r="H26" i="8"/>
  <c r="K26" i="8"/>
  <c r="D14" i="8"/>
  <c r="G14" i="8" s="1"/>
  <c r="E60" i="3"/>
  <c r="D15" i="8"/>
  <c r="G15" i="8" s="1"/>
  <c r="E61" i="3"/>
  <c r="D16" i="8"/>
  <c r="G16" i="8" s="1"/>
  <c r="E62" i="3"/>
  <c r="J42" i="2"/>
  <c r="E212" i="3" s="1"/>
  <c r="E162" i="3"/>
  <c r="P86" i="12"/>
  <c r="J26" i="2"/>
  <c r="E201" i="3" s="1"/>
  <c r="E12" i="1"/>
  <c r="I11" i="9"/>
  <c r="I10" i="9" s="1"/>
  <c r="I21" i="9" s="1"/>
  <c r="I13" i="2"/>
  <c r="D19" i="8"/>
  <c r="G19" i="8" s="1"/>
  <c r="E65" i="3"/>
  <c r="G23" i="8"/>
  <c r="E69" i="3"/>
  <c r="D25" i="8"/>
  <c r="G25" i="8" s="1"/>
  <c r="H27" i="8"/>
  <c r="K27" i="8"/>
  <c r="H28" i="8"/>
  <c r="K28" i="8"/>
  <c r="I41" i="2"/>
  <c r="I44" i="1"/>
  <c r="E47" i="3" s="1"/>
  <c r="E49" i="3"/>
  <c r="E71" i="3"/>
  <c r="E198" i="3"/>
  <c r="J36" i="2"/>
  <c r="E208" i="3" s="1"/>
  <c r="E158" i="3"/>
  <c r="J43" i="2"/>
  <c r="E213" i="3" s="1"/>
  <c r="K17" i="8"/>
  <c r="H17" i="8"/>
  <c r="E82" i="24"/>
  <c r="E84" i="24" s="1"/>
  <c r="F10" i="24"/>
  <c r="D18" i="2"/>
  <c r="I21" i="1"/>
  <c r="I21" i="2"/>
  <c r="E147" i="3" s="1"/>
  <c r="E35" i="1"/>
  <c r="E76" i="3" s="1"/>
  <c r="E44" i="3"/>
  <c r="I38" i="1"/>
  <c r="I34" i="2"/>
  <c r="E55" i="3"/>
  <c r="E67" i="3"/>
  <c r="E72" i="3"/>
  <c r="I14" i="2"/>
  <c r="I18" i="2"/>
  <c r="D18" i="8"/>
  <c r="G18" i="8" s="1"/>
  <c r="D29" i="8"/>
  <c r="G29" i="8" s="1"/>
  <c r="H27" i="14"/>
  <c r="D25" i="14"/>
  <c r="H25" i="14" s="1"/>
  <c r="E30" i="14"/>
  <c r="F22" i="22"/>
  <c r="I12" i="23"/>
  <c r="I18" i="23" s="1"/>
  <c r="I21" i="23" s="1"/>
  <c r="F18" i="23"/>
  <c r="F21" i="23" s="1"/>
  <c r="E21" i="23"/>
  <c r="H19" i="26"/>
  <c r="H33" i="26" s="1"/>
  <c r="I17" i="2"/>
  <c r="H30" i="8"/>
  <c r="K30" i="8"/>
  <c r="E26" i="3"/>
  <c r="E31" i="3"/>
  <c r="E51" i="3"/>
  <c r="E68" i="3"/>
  <c r="E74" i="3"/>
  <c r="E79" i="3"/>
  <c r="E153" i="3"/>
  <c r="J15" i="2"/>
  <c r="E192" i="3" s="1"/>
  <c r="J25" i="2"/>
  <c r="E200" i="3" s="1"/>
  <c r="I46" i="2"/>
  <c r="E165" i="3" s="1"/>
  <c r="J48" i="2"/>
  <c r="E166" i="3"/>
  <c r="H14" i="14"/>
  <c r="E12" i="14"/>
  <c r="H41" i="28"/>
  <c r="O33" i="17"/>
  <c r="O29" i="17" s="1"/>
  <c r="O35" i="17" s="1"/>
  <c r="D13" i="2"/>
  <c r="E8" i="3"/>
  <c r="D14" i="2"/>
  <c r="D15" i="2"/>
  <c r="I19" i="2"/>
  <c r="D23" i="2"/>
  <c r="E16" i="3"/>
  <c r="D24" i="2"/>
  <c r="O16" i="17"/>
  <c r="O17" i="17"/>
  <c r="D25" i="2"/>
  <c r="O18" i="17"/>
  <c r="D26" i="2"/>
  <c r="D27" i="2"/>
  <c r="E20" i="3"/>
  <c r="D28" i="2"/>
  <c r="J44" i="1"/>
  <c r="E99" i="3" s="1"/>
  <c r="I52" i="1"/>
  <c r="E53" i="3" s="1"/>
  <c r="E17" i="3"/>
  <c r="E27" i="3"/>
  <c r="E33" i="3"/>
  <c r="E70" i="3"/>
  <c r="E75" i="3"/>
  <c r="E90" i="3"/>
  <c r="E148" i="3"/>
  <c r="D22" i="2"/>
  <c r="J49" i="2"/>
  <c r="E217" i="3" s="1"/>
  <c r="K31" i="8"/>
  <c r="H7" i="14"/>
  <c r="D23" i="14"/>
  <c r="J26" i="21"/>
  <c r="G48" i="25"/>
  <c r="G50" i="25" s="1"/>
  <c r="I38" i="2"/>
  <c r="E159" i="3" s="1"/>
  <c r="J40" i="2"/>
  <c r="I31" i="25"/>
  <c r="D16" i="2"/>
  <c r="D17" i="2"/>
  <c r="D29" i="2"/>
  <c r="I35" i="2"/>
  <c r="E12" i="3"/>
  <c r="P19" i="17"/>
  <c r="H10" i="17"/>
  <c r="G26" i="21"/>
  <c r="G54" i="21"/>
  <c r="G33" i="21"/>
  <c r="J46" i="21"/>
  <c r="E48" i="25"/>
  <c r="E50" i="25" s="1"/>
  <c r="F41" i="28"/>
  <c r="E41" i="28"/>
  <c r="L34" i="33"/>
  <c r="L38" i="33" s="1"/>
  <c r="K34" i="33"/>
  <c r="K38" i="33" s="1"/>
  <c r="G23" i="14"/>
  <c r="G41" i="14" s="1"/>
  <c r="H19" i="14"/>
  <c r="H22" i="17"/>
  <c r="J37" i="21"/>
  <c r="H48" i="25"/>
  <c r="H50" i="25" s="1"/>
  <c r="J11" i="28"/>
  <c r="I33" i="21"/>
  <c r="E9" i="29" s="1"/>
  <c r="E16" i="29" s="1"/>
  <c r="E20" i="29" s="1"/>
  <c r="E24" i="29" s="1"/>
  <c r="J40" i="21"/>
  <c r="E54" i="21"/>
  <c r="D82" i="24"/>
  <c r="D84" i="24" s="1"/>
  <c r="H82" i="24"/>
  <c r="H84" i="24" s="1"/>
  <c r="F22" i="25"/>
  <c r="I22" i="25" s="1"/>
  <c r="G30" i="28"/>
  <c r="J30" i="28" s="1"/>
  <c r="G41" i="28" l="1"/>
  <c r="I48" i="25"/>
  <c r="I50" i="25" s="1"/>
  <c r="J44" i="2"/>
  <c r="E214" i="3" s="1"/>
  <c r="E164" i="3"/>
  <c r="F48" i="25"/>
  <c r="F50" i="25" s="1"/>
  <c r="E14" i="3"/>
  <c r="I12" i="2"/>
  <c r="O15" i="17"/>
  <c r="O19" i="17" s="1"/>
  <c r="S86" i="12"/>
  <c r="J52" i="5"/>
  <c r="F32" i="14" s="1"/>
  <c r="H32" i="14" s="1"/>
  <c r="I52" i="5"/>
  <c r="O37" i="17"/>
  <c r="E17" i="2"/>
  <c r="E175" i="3" s="1"/>
  <c r="E125" i="3"/>
  <c r="E26" i="2"/>
  <c r="E182" i="3" s="1"/>
  <c r="E132" i="3"/>
  <c r="E13" i="2"/>
  <c r="E171" i="3" s="1"/>
  <c r="E121" i="3"/>
  <c r="J46" i="2"/>
  <c r="E215" i="3" s="1"/>
  <c r="E216" i="3"/>
  <c r="J19" i="2"/>
  <c r="E196" i="3" s="1"/>
  <c r="E146" i="3"/>
  <c r="K18" i="8"/>
  <c r="H18" i="8"/>
  <c r="E43" i="3"/>
  <c r="I57" i="1"/>
  <c r="E56" i="3" s="1"/>
  <c r="I34" i="1"/>
  <c r="E34" i="3"/>
  <c r="I10" i="24"/>
  <c r="I82" i="24" s="1"/>
  <c r="I84" i="24" s="1"/>
  <c r="F82" i="24"/>
  <c r="F84" i="24" s="1"/>
  <c r="H25" i="8"/>
  <c r="K25" i="8"/>
  <c r="D13" i="8"/>
  <c r="D12" i="2"/>
  <c r="E59" i="3"/>
  <c r="E20" i="1"/>
  <c r="E16" i="2"/>
  <c r="E174" i="3" s="1"/>
  <c r="E124" i="3"/>
  <c r="E210" i="3"/>
  <c r="E28" i="2"/>
  <c r="E184" i="3" s="1"/>
  <c r="E134" i="3"/>
  <c r="E24" i="2"/>
  <c r="E180" i="3" s="1"/>
  <c r="E130" i="3"/>
  <c r="E15" i="2"/>
  <c r="E173" i="3" s="1"/>
  <c r="E123" i="3"/>
  <c r="H12" i="14"/>
  <c r="E23" i="14"/>
  <c r="E41" i="14" s="1"/>
  <c r="E144" i="3"/>
  <c r="J17" i="2"/>
  <c r="E194" i="3" s="1"/>
  <c r="J18" i="2"/>
  <c r="E195" i="3" s="1"/>
  <c r="E145" i="3"/>
  <c r="J57" i="1"/>
  <c r="E108" i="3" s="1"/>
  <c r="K19" i="8"/>
  <c r="H19" i="8"/>
  <c r="K16" i="8"/>
  <c r="H16" i="8"/>
  <c r="H14" i="8"/>
  <c r="K14" i="8"/>
  <c r="J33" i="21"/>
  <c r="J54" i="21" s="1"/>
  <c r="J35" i="2"/>
  <c r="E207" i="3" s="1"/>
  <c r="E157" i="3"/>
  <c r="D41" i="14"/>
  <c r="H23" i="14"/>
  <c r="D20" i="2"/>
  <c r="E127" i="3" s="1"/>
  <c r="E22" i="2"/>
  <c r="E128" i="3"/>
  <c r="E25" i="2"/>
  <c r="E181" i="3" s="1"/>
  <c r="E131" i="3"/>
  <c r="E14" i="2"/>
  <c r="E172" i="3" s="1"/>
  <c r="E122" i="3"/>
  <c r="J14" i="2"/>
  <c r="E191" i="3" s="1"/>
  <c r="E141" i="3"/>
  <c r="E18" i="2"/>
  <c r="E176" i="3" s="1"/>
  <c r="E126" i="3"/>
  <c r="J21" i="2"/>
  <c r="E197" i="3" s="1"/>
  <c r="D21" i="8"/>
  <c r="G21" i="8" s="1"/>
  <c r="H21" i="8" s="1"/>
  <c r="E140" i="3"/>
  <c r="J13" i="2"/>
  <c r="E190" i="3" s="1"/>
  <c r="J41" i="28"/>
  <c r="H40" i="17"/>
  <c r="P37" i="17" s="1"/>
  <c r="P40" i="17" s="1"/>
  <c r="E29" i="2"/>
  <c r="E185" i="3" s="1"/>
  <c r="E135" i="3"/>
  <c r="I10" i="2"/>
  <c r="E139" i="3"/>
  <c r="J12" i="2"/>
  <c r="E27" i="2"/>
  <c r="E183" i="3" s="1"/>
  <c r="E133" i="3"/>
  <c r="E23" i="2"/>
  <c r="E179" i="3" s="1"/>
  <c r="E129" i="3"/>
  <c r="H29" i="8"/>
  <c r="K29" i="8"/>
  <c r="I32" i="2"/>
  <c r="J34" i="2"/>
  <c r="E156" i="3"/>
  <c r="J41" i="2"/>
  <c r="E211" i="3" s="1"/>
  <c r="E161" i="3"/>
  <c r="H23" i="8"/>
  <c r="K23" i="8"/>
  <c r="I39" i="9"/>
  <c r="K15" i="8"/>
  <c r="H15" i="8"/>
  <c r="E86" i="3"/>
  <c r="J34" i="1"/>
  <c r="F30" i="14" l="1"/>
  <c r="F41" i="14" s="1"/>
  <c r="H41" i="14" s="1"/>
  <c r="K41" i="14" s="1"/>
  <c r="H30" i="14"/>
  <c r="E155" i="3"/>
  <c r="I30" i="2"/>
  <c r="E154" i="3" s="1"/>
  <c r="J59" i="1"/>
  <c r="E94" i="3"/>
  <c r="E138" i="3"/>
  <c r="I8" i="2"/>
  <c r="E137" i="3" s="1"/>
  <c r="G13" i="8"/>
  <c r="K13" i="8" s="1"/>
  <c r="D11" i="8"/>
  <c r="J10" i="2"/>
  <c r="E189" i="3"/>
  <c r="E42" i="3"/>
  <c r="I59" i="1"/>
  <c r="I42" i="9"/>
  <c r="O39" i="17"/>
  <c r="O40" i="17" s="1"/>
  <c r="O46" i="17" s="1"/>
  <c r="P46" i="17"/>
  <c r="E178" i="3"/>
  <c r="E20" i="2"/>
  <c r="E177" i="3" s="1"/>
  <c r="E12" i="2"/>
  <c r="D10" i="2"/>
  <c r="E120" i="3"/>
  <c r="E206" i="3"/>
  <c r="J32" i="2"/>
  <c r="K23" i="14"/>
  <c r="J38" i="2"/>
  <c r="E209" i="3" s="1"/>
  <c r="E37" i="1"/>
  <c r="E77" i="3" s="1"/>
  <c r="E66" i="3"/>
  <c r="H42" i="9"/>
  <c r="E57" i="3" l="1"/>
  <c r="M59" i="1"/>
  <c r="D8" i="2"/>
  <c r="E118" i="3" s="1"/>
  <c r="E119" i="3"/>
  <c r="G11" i="8"/>
  <c r="D9" i="8"/>
  <c r="H13" i="8"/>
  <c r="E109" i="3"/>
  <c r="N59" i="1"/>
  <c r="J30" i="2"/>
  <c r="E204" i="3" s="1"/>
  <c r="E205" i="3"/>
  <c r="E10" i="2"/>
  <c r="E170" i="3"/>
  <c r="J8" i="2"/>
  <c r="E187" i="3" s="1"/>
  <c r="E188" i="3"/>
  <c r="E8" i="2" l="1"/>
  <c r="E168" i="3" s="1"/>
  <c r="E169" i="3"/>
  <c r="G9" i="8"/>
  <c r="H11" i="8"/>
  <c r="H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José Navarro Baca</author>
  </authors>
  <commentList>
    <comment ref="D7" authorId="0" shapeId="0" xr:uid="{00000000-0006-0000-0700-000001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D10+D11+D12</t>
        </r>
      </text>
    </comment>
    <comment ref="H7" authorId="0" shapeId="0" xr:uid="{00000000-0006-0000-0700-000002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D9</t>
        </r>
      </text>
    </comment>
    <comment ref="D8" authorId="0" shapeId="0" xr:uid="{00000000-0006-0000-0700-000003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del ejercicio anterior cuenta 311
</t>
        </r>
      </text>
    </comment>
    <comment ref="H8" authorId="0" shapeId="0" xr:uid="{00000000-0006-0000-0700-000004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D10</t>
        </r>
      </text>
    </comment>
    <comment ref="D9" authorId="0" shapeId="0" xr:uid="{00000000-0006-0000-0700-000005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312</t>
        </r>
      </text>
    </comment>
    <comment ref="H9" authorId="0" shapeId="0" xr:uid="{00000000-0006-0000-0700-000006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D11</t>
        </r>
      </text>
    </comment>
    <comment ref="D10" authorId="0" shapeId="0" xr:uid="{00000000-0006-0000-0700-000007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313 </t>
        </r>
      </text>
    </comment>
    <comment ref="H10" authorId="0" shapeId="0" xr:uid="{00000000-0006-0000-0700-000008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D12</t>
        </r>
      </text>
    </comment>
    <comment ref="E12" authorId="0" shapeId="0" xr:uid="{00000000-0006-0000-0700-000009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E16+E17+E18+E19</t>
        </r>
      </text>
    </comment>
    <comment ref="F12" authorId="0" shapeId="0" xr:uid="{00000000-0006-0000-0700-00000A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F15</t>
        </r>
      </text>
    </comment>
    <comment ref="H12" authorId="0" shapeId="0" xr:uid="{00000000-0006-0000-0700-00000B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E14+F14</t>
        </r>
      </text>
    </comment>
    <comment ref="F13" authorId="0" shapeId="0" xr:uid="{00000000-0006-0000-0700-00000C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321 año anterior</t>
        </r>
      </text>
    </comment>
    <comment ref="H13" authorId="0" shapeId="0" xr:uid="{00000000-0006-0000-0700-00000D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F15</t>
        </r>
      </text>
    </comment>
    <comment ref="E14" authorId="0" shapeId="0" xr:uid="{00000000-0006-0000-0700-00000E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322 </t>
        </r>
      </text>
    </comment>
    <comment ref="H14" authorId="0" shapeId="0" xr:uid="{00000000-0006-0000-0700-00000F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E16</t>
        </r>
      </text>
    </comment>
    <comment ref="E15" authorId="0" shapeId="0" xr:uid="{00000000-0006-0000-0700-000010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323</t>
        </r>
      </text>
    </comment>
    <comment ref="H15" authorId="0" shapeId="0" xr:uid="{00000000-0006-0000-0700-000011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E17</t>
        </r>
      </text>
    </comment>
    <comment ref="E16" authorId="0" shapeId="0" xr:uid="{00000000-0006-0000-0700-000012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324</t>
        </r>
      </text>
    </comment>
    <comment ref="H16" authorId="0" shapeId="0" xr:uid="{00000000-0006-0000-0700-000013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E18</t>
        </r>
      </text>
    </comment>
    <comment ref="E17" authorId="0" shapeId="0" xr:uid="{00000000-0006-0000-0700-000014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325
</t>
        </r>
      </text>
    </comment>
    <comment ref="H17" authorId="0" shapeId="0" xr:uid="{00000000-0006-0000-0700-000015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E19</t>
        </r>
      </text>
    </comment>
    <comment ref="G19" authorId="0" shapeId="0" xr:uid="{00000000-0006-0000-0700-000016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G22+G23</t>
        </r>
      </text>
    </comment>
    <comment ref="G20" authorId="0" shapeId="0" xr:uid="{00000000-0006-0000-0700-000017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331</t>
        </r>
      </text>
    </comment>
    <comment ref="G21" authorId="0" shapeId="0" xr:uid="{00000000-0006-0000-0700-000018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final ejercicio anterior cuenta 332</t>
        </r>
      </text>
    </comment>
    <comment ref="D23" authorId="0" shapeId="0" xr:uid="{00000000-0006-0000-0700-000019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D9</t>
        </r>
      </text>
    </comment>
    <comment ref="E23" authorId="0" shapeId="0" xr:uid="{00000000-0006-0000-0700-00001A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E14</t>
        </r>
      </text>
    </comment>
    <comment ref="F23" authorId="0" shapeId="0" xr:uid="{00000000-0006-0000-0700-00001B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F14</t>
        </r>
      </text>
    </comment>
    <comment ref="G23" authorId="0" shapeId="0" xr:uid="{00000000-0006-0000-0700-00001C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G21</t>
        </r>
      </text>
    </comment>
    <comment ref="H23" authorId="0" shapeId="0" xr:uid="{00000000-0006-0000-0700-00001D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D25+E25+F25+G25</t>
        </r>
      </text>
    </comment>
    <comment ref="D25" authorId="0" shapeId="0" xr:uid="{00000000-0006-0000-0700-00001E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D28+D29+D30</t>
        </r>
      </text>
    </comment>
    <comment ref="H25" authorId="0" shapeId="0" xr:uid="{00000000-0006-0000-0700-00001F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D27</t>
        </r>
      </text>
    </comment>
    <comment ref="D26" authorId="0" shapeId="0" xr:uid="{00000000-0006-0000-0700-000020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311</t>
        </r>
      </text>
    </comment>
    <comment ref="H26" authorId="0" shapeId="0" xr:uid="{00000000-0006-0000-0700-000021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D28</t>
        </r>
      </text>
    </comment>
    <comment ref="D27" authorId="0" shapeId="0" xr:uid="{00000000-0006-0000-0700-000022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312</t>
        </r>
      </text>
    </comment>
    <comment ref="H27" authorId="0" shapeId="0" xr:uid="{00000000-0006-0000-0700-000023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D29</t>
        </r>
      </text>
    </comment>
    <comment ref="D28" authorId="0" shapeId="0" xr:uid="{00000000-0006-0000-0700-000024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313</t>
        </r>
      </text>
    </comment>
    <comment ref="H28" authorId="0" shapeId="0" xr:uid="{00000000-0006-0000-0700-000025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D30</t>
        </r>
      </text>
    </comment>
    <comment ref="E30" authorId="0" shapeId="0" xr:uid="{00000000-0006-0000-0700-000026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E34</t>
        </r>
      </text>
    </comment>
    <comment ref="F30" authorId="0" shapeId="0" xr:uid="{00000000-0006-0000-0700-000027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F33+F34+F35+F36+F37</t>
        </r>
      </text>
    </comment>
    <comment ref="H30" authorId="0" shapeId="0" xr:uid="{00000000-0006-0000-0700-000028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E32+F32</t>
        </r>
      </text>
    </comment>
    <comment ref="F31" authorId="0" shapeId="0" xr:uid="{00000000-0006-0000-0700-000029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Cuenta 4000 menos cuenta 5000</t>
        </r>
      </text>
    </comment>
    <comment ref="H31" authorId="0" shapeId="0" xr:uid="{00000000-0006-0000-0700-00002A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F33
</t>
        </r>
      </text>
    </comment>
    <comment ref="E32" authorId="0" shapeId="0" xr:uid="{00000000-0006-0000-0700-00002B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322 </t>
        </r>
      </text>
    </comment>
    <comment ref="F32" authorId="0" shapeId="0" xr:uid="{00000000-0006-0000-0700-00002C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inicial ejercicio con naturaleza contraria cuenta 321
</t>
        </r>
      </text>
    </comment>
    <comment ref="H32" authorId="0" shapeId="0" xr:uid="{00000000-0006-0000-0700-00002D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E34+F34</t>
        </r>
      </text>
    </comment>
    <comment ref="F33" authorId="0" shapeId="0" xr:uid="{00000000-0006-0000-0700-00002E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323</t>
        </r>
      </text>
    </comment>
    <comment ref="H33" authorId="0" shapeId="0" xr:uid="{00000000-0006-0000-0700-00002F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F35</t>
        </r>
      </text>
    </comment>
    <comment ref="F34" authorId="0" shapeId="0" xr:uid="{00000000-0006-0000-0700-000030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324</t>
        </r>
      </text>
    </comment>
    <comment ref="H34" authorId="0" shapeId="0" xr:uid="{00000000-0006-0000-0700-000031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F36</t>
        </r>
      </text>
    </comment>
    <comment ref="F35" authorId="0" shapeId="0" xr:uid="{00000000-0006-0000-0700-000032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325</t>
        </r>
      </text>
    </comment>
    <comment ref="H35" authorId="0" shapeId="0" xr:uid="{00000000-0006-0000-0700-000033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F37</t>
        </r>
      </text>
    </comment>
    <comment ref="G37" authorId="0" shapeId="0" xr:uid="{00000000-0006-0000-0700-000034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G40+G41</t>
        </r>
      </text>
    </comment>
    <comment ref="H37" authorId="0" shapeId="0" xr:uid="{00000000-0006-0000-0700-000035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G39</t>
        </r>
      </text>
    </comment>
    <comment ref="G38" authorId="0" shapeId="0" xr:uid="{00000000-0006-0000-0700-000036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331</t>
        </r>
      </text>
    </comment>
    <comment ref="H38" authorId="0" shapeId="0" xr:uid="{00000000-0006-0000-0700-000037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G40</t>
        </r>
      </text>
    </comment>
    <comment ref="G39" authorId="0" shapeId="0" xr:uid="{00000000-0006-0000-0700-000038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Saldo mes actual menos saldo final ejercicio anterior cuenta 332</t>
        </r>
      </text>
    </comment>
    <comment ref="H39" authorId="0" shapeId="0" xr:uid="{00000000-0006-0000-0700-000039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G41</t>
        </r>
      </text>
    </comment>
    <comment ref="D41" authorId="0" shapeId="0" xr:uid="{00000000-0006-0000-0700-00003A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D25+D27</t>
        </r>
      </text>
    </comment>
    <comment ref="E41" authorId="0" shapeId="0" xr:uid="{00000000-0006-0000-0700-00003B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E25+E32</t>
        </r>
      </text>
    </comment>
    <comment ref="F41" authorId="0" shapeId="0" xr:uid="{00000000-0006-0000-0700-00003C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F32</t>
        </r>
      </text>
    </comment>
    <comment ref="G41" authorId="0" shapeId="0" xr:uid="{00000000-0006-0000-0700-00003D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G39</t>
        </r>
      </text>
    </comment>
    <comment ref="H41" authorId="0" shapeId="0" xr:uid="{00000000-0006-0000-0700-00003E000000}">
      <text>
        <r>
          <rPr>
            <b/>
            <sz val="9"/>
            <rFont val="Tahoma"/>
            <charset val="134"/>
          </rPr>
          <t>Manuel José Navarro Baca:</t>
        </r>
        <r>
          <rPr>
            <sz val="9"/>
            <rFont val="Tahoma"/>
            <charset val="134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<sst xmlns="http://schemas.openxmlformats.org/spreadsheetml/2006/main" count="1559" uniqueCount="674">
  <si>
    <t>Nombre del Ente Público</t>
  </si>
  <si>
    <t>Estado de Actividades</t>
  </si>
  <si>
    <t>Del 1 de enero al 31 de marzo de 2021 y del 01 de enero al 31 de marzo de 2020</t>
  </si>
  <si>
    <t xml:space="preserve"> 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</si>
  <si>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</si>
  <si>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</si>
  <si>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</si>
  <si>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</si>
  <si>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</si>
  <si>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</si>
  <si>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</si>
  <si>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</si>
  <si>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</si>
  <si>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</si>
  <si>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</si>
  <si>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</si>
  <si>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</si>
  <si>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</si>
  <si>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</si>
  <si>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</si>
  <si>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</si>
  <si>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</si>
  <si>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</si>
  <si>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 xml:space="preserve">Participaciones, Aportaciones, Convenios, Incentivos Derivados </t>
  </si>
  <si>
    <t>Ayudas Sociales</t>
  </si>
  <si>
    <t>de la Colaboración Fiscal, Fondos Distintos de Aportaciones,</t>
  </si>
  <si>
    <t>Pensiones y Jubilaciones</t>
  </si>
  <si>
    <t>Transferencias, Asignaciones, Subsidios y Subvenciones, y</t>
  </si>
  <si>
    <t xml:space="preserve">Transferencias a Fideicomisos, Mandatos y Contratos </t>
  </si>
  <si>
    <t>Análogos</t>
  </si>
  <si>
    <t>Transferencias a la Seguridad Social</t>
  </si>
  <si>
    <t>de la Colaboración Fiscal, Fondos Distintos de Aportaciones</t>
  </si>
  <si>
    <t>Donativos</t>
  </si>
  <si>
    <t>Transferencias al Exterior</t>
  </si>
  <si>
    <t>Participaciones y Aportaciones</t>
  </si>
  <si>
    <t>Otros Ingresos y Beneficios</t>
  </si>
  <si>
    <t>Participaciones</t>
  </si>
  <si>
    <t xml:space="preserve">Ingresos Financieros  </t>
  </si>
  <si>
    <t>Aportaciones</t>
  </si>
  <si>
    <t>Incremento por Variación de Inventarios</t>
  </si>
  <si>
    <t>Convenios</t>
  </si>
  <si>
    <t>Disminución del Exceso de Estimaciones por Pérdida o Deterioro u Obsolescencia</t>
  </si>
  <si>
    <t>u Obsolescencia</t>
  </si>
  <si>
    <t>Intereses, Comisiones y Otros Gastos de la Deuda Pública</t>
  </si>
  <si>
    <t>Disminución del Exceso de Provisiones</t>
  </si>
  <si>
    <t>Intereses de la Deuda Pública</t>
  </si>
  <si>
    <t>Otros Ingresos y Beneficios Varios</t>
  </si>
  <si>
    <t>Comisiones de la Deuda Pública</t>
  </si>
  <si>
    <t>Gastos de la Deuda Pública</t>
  </si>
  <si>
    <t>Total de Ingresos y Otros Beneficios</t>
  </si>
  <si>
    <t>Costo por Coberturas</t>
  </si>
  <si>
    <t>Apoyos Financieros</t>
  </si>
  <si>
    <t>Otros Gastos y Pérdidas Extraordinarias</t>
  </si>
  <si>
    <t xml:space="preserve">Estimaciones, Depreciaciones, Deterioros, </t>
  </si>
  <si>
    <t>Obsolescencia y Amortizaciones</t>
  </si>
  <si>
    <t>Provisiones</t>
  </si>
  <si>
    <t>Disminución de Inventarios</t>
  </si>
  <si>
    <t xml:space="preserve">Aumento por Insuficiencia de Estimaciones por Pérdida o </t>
  </si>
  <si>
    <t>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</si>
  <si>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</si>
  <si>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</si>
  <si>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</si>
  <si>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</si>
  <si>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</si>
  <si>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</si>
  <si>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</si>
  <si>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 Detallado-LDF</t>
  </si>
  <si>
    <t>(Pesos)</t>
  </si>
  <si>
    <t>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</si>
  <si>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</si>
  <si>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</si>
  <si>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</si>
  <si>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</si>
  <si>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</si>
  <si>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</si>
  <si>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</si>
  <si>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</si>
  <si>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</si>
  <si>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</si>
  <si>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</si>
  <si>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</si>
  <si>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</si>
  <si>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</si>
  <si>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</si>
  <si>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</si>
  <si>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</si>
  <si>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</si>
  <si>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</si>
  <si>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</si>
  <si>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</si>
  <si>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</si>
  <si>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</si>
  <si>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</si>
  <si>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</si>
  <si>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</si>
  <si>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</si>
  <si>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</si>
  <si>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</si>
  <si>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</si>
  <si>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</si>
  <si>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</si>
  <si>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</si>
  <si>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</si>
  <si>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</si>
  <si>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</si>
  <si>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</si>
  <si>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</si>
  <si>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</si>
  <si>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</si>
  <si>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</si>
  <si>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</si>
  <si>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</si>
  <si>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</si>
  <si>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</si>
  <si>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</si>
  <si>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</si>
  <si>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</si>
  <si>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</si>
  <si>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</si>
  <si>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</si>
  <si>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</si>
  <si>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</si>
  <si>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</si>
  <si>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</si>
  <si>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</si>
  <si>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</si>
  <si>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</si>
  <si>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</si>
  <si>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</si>
  <si>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</si>
  <si>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</si>
  <si>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</si>
  <si>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</si>
  <si>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</si>
  <si>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</si>
  <si>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</si>
  <si>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</si>
  <si>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</si>
  <si>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</si>
  <si>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</si>
  <si>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</si>
  <si>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</si>
  <si>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</si>
  <si>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</si>
  <si>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</si>
  <si>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</si>
  <si>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</si>
  <si>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</si>
  <si>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</si>
  <si>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</si>
  <si>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</si>
  <si>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</si>
  <si>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</si>
  <si>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</si>
  <si>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</si>
  <si>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</si>
  <si>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</si>
  <si>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</si>
  <si>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</si>
  <si>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</si>
  <si>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</si>
  <si>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</si>
  <si>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</si>
  <si>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</si>
  <si>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</si>
  <si>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</si>
  <si>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</si>
  <si>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</si>
  <si>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</si>
  <si>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</si>
  <si>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</si>
  <si>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</si>
  <si>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</si>
  <si>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</si>
  <si>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</si>
  <si>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</si>
  <si>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</si>
  <si>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</si>
  <si>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</si>
  <si>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</si>
  <si>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</si>
  <si>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</si>
  <si>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</si>
  <si>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</si>
  <si>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</si>
  <si>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</si>
  <si>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Estado de Situación Financiera</t>
  </si>
  <si>
    <t>CONCEPTO</t>
  </si>
  <si>
    <t>Año</t>
  </si>
  <si>
    <t xml:space="preserve"> ACTIVO </t>
  </si>
  <si>
    <t xml:space="preserve">Inventarios </t>
  </si>
  <si>
    <t>¡ERROR!</t>
  </si>
  <si>
    <t>Resultados del Ejercicio (Ahorro / Desahorro)</t>
  </si>
  <si>
    <t>Sector:</t>
  </si>
  <si>
    <t>Ente Público: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</si>
  <si>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</si>
  <si>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</si>
  <si>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</si>
  <si>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</si>
  <si>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</si>
  <si>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</si>
  <si>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</si>
  <si>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</si>
  <si>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</si>
  <si>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</si>
  <si>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</si>
  <si>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</si>
  <si>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</si>
  <si>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Origen</t>
  </si>
  <si>
    <t>Aplicación</t>
  </si>
  <si>
    <t>Estado de Cambios en la Situación Financiera</t>
  </si>
  <si>
    <t>Del 1 de enero al 31 de marzo de 2021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</si>
  <si>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</si>
  <si>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</si>
  <si>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</si>
  <si>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</si>
  <si>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</si>
  <si>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</si>
  <si>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</si>
  <si>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SE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</si>
  <si>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</si>
  <si>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</si>
  <si>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</si>
  <si>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</si>
  <si>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</si>
  <si>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</si>
  <si>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</si>
  <si>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</si>
  <si>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</si>
  <si>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</si>
  <si>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</si>
  <si>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</si>
  <si>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</si>
  <si>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</si>
  <si>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</si>
  <si>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</si>
  <si>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</si>
  <si>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</si>
  <si>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</si>
  <si>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</si>
  <si>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</si>
  <si>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</si>
  <si>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</si>
  <si>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</si>
  <si>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</si>
  <si>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</si>
  <si>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</si>
  <si>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</si>
  <si>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Hacienda Pública/Patrimonio Contribuido Neto 2019</t>
  </si>
  <si>
    <t xml:space="preserve">Aportaciones </t>
  </si>
  <si>
    <t>Actualización de la Hacienda Pública/Patrimonio</t>
  </si>
  <si>
    <t>Hacienda Pública/Patrimonio Generado Neto 2019</t>
  </si>
  <si>
    <t xml:space="preserve">Revalúos  </t>
  </si>
  <si>
    <t>Exceso o Insuficiencia en la Actualización de la Hacienda Pública/Patrimonio Neto 2019</t>
  </si>
  <si>
    <t>Hacienda Pública/Patrimonio Neto Final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</si>
  <si>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</si>
  <si>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</si>
  <si>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</si>
  <si>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Pública/Patrimonio Neto Final 2020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</si>
  <si>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</si>
  <si>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</si>
  <si>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</si>
  <si>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</si>
  <si>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</si>
  <si>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</si>
  <si>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Aprovechamientos</t>
  </si>
  <si>
    <t>Participaciones, Aportaciones, Convenios, Incentivos Derivados de la Colaboración Fiscal y Fondos Distintos de Aportaciones</t>
  </si>
  <si>
    <t>Otras Aplicaciones de Inversión</t>
  </si>
  <si>
    <t xml:space="preserve">Transferencias, Asignaciones, Subsidios y Subvenciones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</si>
  <si>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</si>
  <si>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</si>
  <si>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</si>
  <si>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</si>
  <si>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</si>
  <si>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</si>
  <si>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</si>
  <si>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Transferencias al resto del Sector Público</t>
  </si>
  <si>
    <t>Otros Orígenes de Financiamiento</t>
  </si>
  <si>
    <t xml:space="preserve">Subsidios y Subvenciones </t>
  </si>
  <si>
    <t>Servicios de la Deuda</t>
  </si>
  <si>
    <t>Transferencias a Fideicomisos, Mandatos y Contratos Análogos</t>
  </si>
  <si>
    <t>Otras Aplicaciones de Financiamiento</t>
  </si>
  <si>
    <t xml:space="preserve">Participaciones </t>
  </si>
  <si>
    <t>Flujos netos de Efectivo por Actividades de Financiamiento</t>
  </si>
  <si>
    <t xml:space="preserve">Incremento/Disminución Neta en el Efectivo y Equivalentes al Efectivo 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</si>
  <si>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</si>
  <si>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</si>
  <si>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</si>
  <si>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</si>
  <si>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>Cuenta Pública 2017</t>
  </si>
  <si>
    <t>Informe Pasivos Contingentes</t>
  </si>
  <si>
    <t xml:space="preserve">Ente Público:                                                                                     </t>
  </si>
  <si>
    <t>NO APLICA</t>
  </si>
  <si>
    <t>Informe Analítico de Obligaciones Diferentes de Financiamientos</t>
  </si>
  <si>
    <t>Denominación de las Obligaciones Diferentes de Financiamiento</t>
  </si>
  <si>
    <t>Fecha del Contrato</t>
  </si>
  <si>
    <t>Fecha de Inicio de operacion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</si>
  <si>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</si>
  <si>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</si>
  <si>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</si>
  <si>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</si>
  <si>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</si>
  <si>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del 2017</t>
  </si>
  <si>
    <t>Saldo pendiente por pagar de la inversión del 31 de Diciembre del 2016</t>
  </si>
  <si>
    <t>Monto pagado de la inversión actualizado al 31 de diciembre del 2017</t>
  </si>
  <si>
    <t>Informe Analítico de la Deuda Pública y Otros Pasivos - LDF</t>
  </si>
  <si>
    <t xml:space="preserve">Denominación de la Deuda Pública y Otros Pasivos (c) </t>
  </si>
  <si>
    <t>Saldo al 31 de diciembre de 2016 (d)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</si>
  <si>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</si>
  <si>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</si>
  <si>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</si>
  <si>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</si>
  <si>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</si>
  <si>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</si>
  <si>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</si>
  <si>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</si>
  <si>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</si>
  <si>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</si>
  <si>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</si>
  <si>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</si>
  <si>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</si>
  <si>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</si>
  <si>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</si>
  <si>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</si>
  <si>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
(3=1+2)</t>
  </si>
  <si>
    <t>4. Deuda Contingente * (informativo)</t>
  </si>
  <si>
    <t>A.</t>
  </si>
  <si>
    <t>B.</t>
  </si>
  <si>
    <t>C.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</si>
  <si>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</si>
  <si>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</si>
  <si>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** Se refiere al valor del Bono Cupón Cero que respalda el pago de los créditos asociados al mismo (Activo). </t>
  </si>
  <si>
    <t>Obligaciones a Corto Plazo (k)</t>
  </si>
  <si>
    <t>Monto
Contratado (l)</t>
  </si>
  <si>
    <t>Plazo Pactado (m)</t>
  </si>
  <si>
    <t>Tasa de Interés
(n)</t>
  </si>
  <si>
    <t>Comisiones y
Costos
Relacionados (o)</t>
  </si>
  <si>
    <t>Tasa Efectiva
(p)</t>
  </si>
  <si>
    <t>6. Obligaciones a Corto Plazo</t>
  </si>
  <si>
    <t>Iinformativo)</t>
  </si>
  <si>
    <t>Poder Ejecutivo / Legistivo / Judicial / Autónomos / Sector Paraestatal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</si>
  <si>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</si>
  <si>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</si>
  <si>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</si>
  <si>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</si>
  <si>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</si>
  <si>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</si>
  <si>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</si>
  <si>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</si>
  <si>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</si>
  <si>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</si>
  <si>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</si>
  <si>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</si>
  <si>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</si>
  <si>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</si>
  <si>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</si>
  <si>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Corriente</t>
  </si>
  <si>
    <t>Capital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</si>
  <si>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</si>
  <si>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</si>
  <si>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</si>
  <si>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</si>
  <si>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</si>
  <si>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</si>
  <si>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</si>
  <si>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</si>
  <si>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</si>
  <si>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</si>
  <si>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Poder Ejecutivo / Legislativo / Judicial /Autónomos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</si>
  <si>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</si>
  <si>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</si>
  <si>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</si>
  <si>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</si>
  <si>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</si>
  <si>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</si>
  <si>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</si>
  <si>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</si>
  <si>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</si>
  <si>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Administrativa 1</t>
  </si>
  <si>
    <t>Total del Gasto</t>
  </si>
  <si>
    <t>Poder Ejecutivo / Legislativo / Judicial / Autónomo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</si>
  <si>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</si>
  <si>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</si>
  <si>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</si>
  <si>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</si>
  <si>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</si>
  <si>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Gsto (Capítulo y Concepto)</t>
  </si>
  <si>
    <t>Del 1 de enero al 31 de marzo 2021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</si>
  <si>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</si>
  <si>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</si>
  <si>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</si>
  <si>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</si>
  <si>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</si>
  <si>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</si>
  <si>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</si>
  <si>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</si>
  <si>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</si>
  <si>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</si>
  <si>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</si>
  <si>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</si>
  <si>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</si>
  <si>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</si>
  <si>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</si>
  <si>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</si>
  <si>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</si>
  <si>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</si>
  <si>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</si>
  <si>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</si>
  <si>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</si>
  <si>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</si>
  <si>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</si>
  <si>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</si>
  <si>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</si>
  <si>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</si>
  <si>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</si>
  <si>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</si>
  <si>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</si>
  <si>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</si>
  <si>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</si>
  <si>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</si>
  <si>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</si>
  <si>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</si>
  <si>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</si>
  <si>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</si>
  <si>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</si>
  <si>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</si>
  <si>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</si>
  <si>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</si>
  <si>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</si>
  <si>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</si>
  <si>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</si>
  <si>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</si>
  <si>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</si>
  <si>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</si>
  <si>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</si>
  <si>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</si>
  <si>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</si>
  <si>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</si>
  <si>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</si>
  <si>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</si>
  <si>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</si>
  <si>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</si>
  <si>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</si>
  <si>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</si>
  <si>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</si>
  <si>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</si>
  <si>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</si>
  <si>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</si>
  <si>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</si>
  <si>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</si>
  <si>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</si>
  <si>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</si>
  <si>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</si>
  <si>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</si>
  <si>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</si>
  <si>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</si>
  <si>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</si>
  <si>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</si>
  <si>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</si>
  <si>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</si>
  <si>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</si>
  <si>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</si>
  <si>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</si>
  <si>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</si>
  <si>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</si>
  <si>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</si>
  <si>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</si>
  <si>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</si>
  <si>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</si>
  <si>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</si>
  <si>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</si>
  <si>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</si>
  <si>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</si>
  <si>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</si>
  <si>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</si>
  <si>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</si>
  <si>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</si>
  <si>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</si>
  <si>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</si>
  <si>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</si>
  <si>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</si>
  <si>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</si>
  <si>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</si>
  <si>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Poder Ejecutivo / Legislativo / Judicial / Autónomo / Sector Paraestatl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</si>
  <si>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</si>
  <si>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</si>
  <si>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</si>
  <si>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</si>
  <si>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</si>
  <si>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</si>
  <si>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</si>
  <si>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</si>
  <si>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</si>
  <si>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</si>
  <si>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</si>
  <si>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</si>
  <si>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</si>
  <si>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</si>
  <si>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</si>
  <si>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</si>
  <si>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</si>
  <si>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</si>
  <si>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</si>
  <si>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</si>
  <si>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</si>
  <si>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</si>
  <si>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</si>
  <si>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</si>
  <si>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</si>
  <si>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</si>
  <si>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</si>
  <si>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</si>
  <si>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</si>
  <si>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</si>
  <si>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</si>
  <si>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</si>
  <si>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Del 1 de enero al 31 de marzo del 2021</t>
  </si>
  <si>
    <r>
      <rPr>
        <b/>
        <sz val="8"/>
        <color theme="0"/>
        <rFont val="Arial"/>
        <charset val="134"/>
      </rPr>
      <t xml:space="preserve">Pagado </t>
    </r>
    <r>
      <rPr>
        <b/>
        <vertAlign val="superscript"/>
        <sz val="8"/>
        <color theme="0"/>
        <rFont val="Arial"/>
        <charset val="134"/>
      </rPr>
      <t>3</t>
    </r>
  </si>
  <si>
    <t>I. Ingresos Presupuestarios (I=1+2)</t>
  </si>
  <si>
    <r>
      <rPr>
        <sz val="8"/>
        <color theme="1"/>
        <rFont val="Arial"/>
        <charset val="134"/>
      </rPr>
      <t xml:space="preserve">     1. Ingresos del Gobierno de la Entidad Federativa </t>
    </r>
    <r>
      <rPr>
        <vertAlign val="superscript"/>
        <sz val="8"/>
        <color theme="1"/>
        <rFont val="Calibri"/>
        <charset val="134"/>
      </rPr>
      <t>1</t>
    </r>
  </si>
  <si>
    <r>
      <rPr>
        <sz val="8"/>
        <color theme="1"/>
        <rFont val="Arial"/>
        <charset val="134"/>
      </rPr>
      <t xml:space="preserve">     2. Ingresos del Sector Paraestatal </t>
    </r>
    <r>
      <rPr>
        <vertAlign val="superscript"/>
        <sz val="8"/>
        <color theme="1"/>
        <rFont val="Arial"/>
        <charset val="134"/>
      </rPr>
      <t>1</t>
    </r>
  </si>
  <si>
    <t>II. Egresos Presupuestarios (II=3+4)</t>
  </si>
  <si>
    <r>
      <rPr>
        <sz val="8"/>
        <color theme="1"/>
        <rFont val="Arial"/>
        <charset val="134"/>
      </rPr>
      <t xml:space="preserve">        3. Egresos del Gobierno de la Entidad Federativa </t>
    </r>
    <r>
      <rPr>
        <vertAlign val="superscript"/>
        <sz val="8"/>
        <color theme="1"/>
        <rFont val="Arial"/>
        <charset val="134"/>
      </rPr>
      <t>2</t>
    </r>
  </si>
  <si>
    <r>
      <rPr>
        <sz val="8"/>
        <color theme="1"/>
        <rFont val="Arial"/>
        <charset val="134"/>
      </rPr>
      <t xml:space="preserve">          4. Egresos del Sector Paraestatal </t>
    </r>
    <r>
      <rPr>
        <vertAlign val="superscript"/>
        <sz val="8"/>
        <color theme="1"/>
        <rFont val="Arial"/>
        <charset val="134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</si>
  <si>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</si>
  <si>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</si>
  <si>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</si>
  <si>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</si>
  <si>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</si>
  <si>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</si>
  <si>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</si>
  <si>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</si>
  <si>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</si>
  <si>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</si>
  <si>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</si>
  <si>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Cuenta Pública marzo 2021</t>
  </si>
  <si>
    <t>Código</t>
  </si>
  <si>
    <t>Descripción del Bien Mueble</t>
  </si>
  <si>
    <t>Valor en libros</t>
  </si>
  <si>
    <t>MONITOR</t>
  </si>
  <si>
    <t>CPU</t>
  </si>
  <si>
    <t>DISCO DURO</t>
  </si>
  <si>
    <t>CABLE PARA CAJON DE DINERO</t>
  </si>
  <si>
    <t>PORTA CPU METALICO</t>
  </si>
  <si>
    <t>REGULADOR DE VOLTAJE</t>
  </si>
  <si>
    <t>LAPTOP</t>
  </si>
  <si>
    <t>CERTIFICADORA</t>
  </si>
  <si>
    <t>CAJONERA</t>
  </si>
  <si>
    <t>CALEFACTOR</t>
  </si>
  <si>
    <t>PORTATECLADO</t>
  </si>
  <si>
    <t>REPISA TIPO ARCHIVERO</t>
  </si>
  <si>
    <t>BARROTES PARA ARCHIVERO</t>
  </si>
  <si>
    <t>SILLA ALTA PARA CAJERO</t>
  </si>
  <si>
    <t>CUBIERTA DIAGONAL</t>
  </si>
  <si>
    <t>CUBIERTA LATERAL</t>
  </si>
  <si>
    <t>SOPORTE L MODULARES</t>
  </si>
  <si>
    <t>PLACA UNION</t>
  </si>
  <si>
    <t>LIBRERO S/CREDENZA</t>
  </si>
  <si>
    <t>SILLA SECRETARIAL</t>
  </si>
  <si>
    <t>ARCHIVERO METALICO</t>
  </si>
  <si>
    <t>SILLA S/BRAZOS</t>
  </si>
  <si>
    <t xml:space="preserve">ARCHIVERO DE MADERA </t>
  </si>
  <si>
    <t>ESCRITORIO DE MADERA</t>
  </si>
  <si>
    <t>ARCHIVERO DE MADERA</t>
  </si>
  <si>
    <t>MESA DE MADERA                                                                                                                                                                                                                                500</t>
  </si>
  <si>
    <t>FAX</t>
  </si>
  <si>
    <t>PILA P/CERTIFICADORA</t>
  </si>
  <si>
    <t>IMPRESORA</t>
  </si>
  <si>
    <t>CAJON VAL-U DE DINERO</t>
  </si>
  <si>
    <t>SWITCH DE 8 PUERTOS 1O/100</t>
  </si>
  <si>
    <t>CAMARA FOTOGRAFICA</t>
  </si>
  <si>
    <t>MULTIFUNCIONAL</t>
  </si>
  <si>
    <t>IMPRESORA MINIPRINTER</t>
  </si>
  <si>
    <t>ACTUALIZACION SISTEMA CONTPAQUI</t>
  </si>
  <si>
    <t>DISCO DURO DE 3.5</t>
  </si>
  <si>
    <t>DESKTOP C13</t>
  </si>
  <si>
    <t>SOFWARE</t>
  </si>
  <si>
    <t>MPRESORA DE TINTA</t>
  </si>
  <si>
    <t>CHEVROLET TORNADO PICK UP LS TM AC</t>
  </si>
  <si>
    <t>Relación de Bienes Inmuebles que Componen el Patrimonio</t>
  </si>
  <si>
    <t>Cuenta Pública Marzo 2021</t>
  </si>
  <si>
    <t>Descripción del Bien Inmueble</t>
  </si>
  <si>
    <t>OFICINA EN ARRENDAMIENTO  EN C. DOS NACIONES # 491 ASCENSION CHIHUAHUA, MEXICO.</t>
  </si>
  <si>
    <t>LA VIGENCIA DEL ARRENDAMIENTO ES 31/05/2020</t>
  </si>
  <si>
    <t>BODEGA EN ARRENDAMIENTO EN C. ALDAMA S/N ASCENSION CHIHUAHUA,MEXICO.</t>
  </si>
  <si>
    <t>LA VIGENCIA DEL ARRENDAMIENTO ES 31/12/2016</t>
  </si>
  <si>
    <t>POZO MARTINEZ UBICADO SECTOR ACACIAS VOLUMEN CONSECIONADO 270 000 MTS 3</t>
  </si>
  <si>
    <t>POZO GIMNACIO UBICADO SECTOR GIMNACIO</t>
  </si>
  <si>
    <t>POZO CORONADO HUBICADO RANCHO A. CORONADO VOLUMEN CONSECIONADO 110500 MTS 3</t>
  </si>
  <si>
    <t>POZO TINACO HUBICADO EN AV 2 NACIONES VOLUMEN CONSECIONADO 32500 MTS 3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</si>
  <si>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</si>
  <si>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</si>
  <si>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</si>
  <si>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</si>
  <si>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</si>
  <si>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Gobierno del Estado de Chihuahua</t>
  </si>
  <si>
    <t>Del X de            al XX de                   de 20XN y del X de                al XX de                     de 20XN-1</t>
  </si>
  <si>
    <t>CRITERIOS</t>
  </si>
  <si>
    <t>20XN</t>
  </si>
  <si>
    <t>20XN-1</t>
  </si>
  <si>
    <t>Flujos de Efectivo de las Actividades de Operación</t>
  </si>
  <si>
    <t>Flujos de Efectivo de las Actividades de Inversión</t>
  </si>
  <si>
    <t xml:space="preserve"> SF 411</t>
  </si>
  <si>
    <t>Dif 123  SF-SI</t>
  </si>
  <si>
    <t>SF 412</t>
  </si>
  <si>
    <t>Dif 124 SF-SI</t>
  </si>
  <si>
    <t>SF 413</t>
  </si>
  <si>
    <t>Otros Orígenes de Inversión</t>
  </si>
  <si>
    <t>Dif 121-125 SF-SI</t>
  </si>
  <si>
    <t>SF 414</t>
  </si>
  <si>
    <t>SF 415</t>
  </si>
  <si>
    <t>Productos de Tipo Corriente</t>
  </si>
  <si>
    <t>SF 416</t>
  </si>
  <si>
    <t>Aprovechamientos de Tipo Corriente</t>
  </si>
  <si>
    <t>SF 417</t>
  </si>
  <si>
    <t>Ingresos por Venta de Bienes y Servicios</t>
  </si>
  <si>
    <t>SF 419</t>
  </si>
  <si>
    <t xml:space="preserve">Ingresos no Comprendidos en las Fracciones de la Ley de Ingresos Causados en </t>
  </si>
  <si>
    <t>Ejercicios Fiscales Anteriores Pendientes de Liquidación o Pago</t>
  </si>
  <si>
    <t>SF 421</t>
  </si>
  <si>
    <t>SF 422</t>
  </si>
  <si>
    <t>Transferencias, Asignaciones y Subsidios y Otras Ayudas</t>
  </si>
  <si>
    <t>SF 43</t>
  </si>
  <si>
    <t>SF 511</t>
  </si>
  <si>
    <t>Interno</t>
  </si>
  <si>
    <t>Dif 212-213-214-222-223  SI-SF</t>
  </si>
  <si>
    <t>SF 512</t>
  </si>
  <si>
    <t>Externo</t>
  </si>
  <si>
    <t>SF 513</t>
  </si>
  <si>
    <t xml:space="preserve">Dif 112-113-114-115-116-119-122-126-127-128-129-211-215-216-217-219-221-224-225-226-311-312-313-321-322-323-324-325-331-332  </t>
  </si>
  <si>
    <t>SF 521</t>
  </si>
  <si>
    <t>SF 522</t>
  </si>
  <si>
    <t>SF 523</t>
  </si>
  <si>
    <t>SF 524</t>
  </si>
  <si>
    <t>SF 525</t>
  </si>
  <si>
    <t>SF 526</t>
  </si>
  <si>
    <t xml:space="preserve">Dif 112-113-114-115-116-119-122-126-127-128-129-211-215-216-217-219-221-224-225-226-311-312-313-322-323-324-325-331-332  mas SF 55 y SF 56 </t>
  </si>
  <si>
    <t>SF 527</t>
  </si>
  <si>
    <t>SF 528</t>
  </si>
  <si>
    <t>SF 529</t>
  </si>
  <si>
    <t>SF 531</t>
  </si>
  <si>
    <t>Incremento/Disminución Neta en el Efectivo y Equivalentes al Efectivo</t>
  </si>
  <si>
    <t>SF 532</t>
  </si>
  <si>
    <t>SF 533</t>
  </si>
  <si>
    <t>SF 54</t>
  </si>
  <si>
    <t>Efectivo y Equivalentes al Efectivo al Inicio del Ejercicio</t>
  </si>
  <si>
    <t>SI   111</t>
  </si>
  <si>
    <t>Efectivo y Equivalentes al Efectivo al Final del Ejercicio</t>
  </si>
  <si>
    <t>SF 111</t>
  </si>
  <si>
    <t>Con opcion de poner y/o quitar Leyenda</t>
  </si>
  <si>
    <t>ORIGEN</t>
  </si>
  <si>
    <t>Con opcion de poner y/o quitar firmas</t>
  </si>
  <si>
    <t>Disminucion de Activo</t>
  </si>
  <si>
    <t>SF-SI</t>
  </si>
  <si>
    <t>NEGATIVO</t>
  </si>
  <si>
    <t>Periodos    DESDE    HASTA    en los dos años</t>
  </si>
  <si>
    <t>Aumento Pasivo</t>
  </si>
  <si>
    <t>SI-SF</t>
  </si>
  <si>
    <t>En PDF y Excel</t>
  </si>
  <si>
    <t>Aumento Patrimonio</t>
  </si>
  <si>
    <t>APLICACIÓN</t>
  </si>
  <si>
    <t>Aumento Activo</t>
  </si>
  <si>
    <t>POSITIVO</t>
  </si>
  <si>
    <t>Disminucion Pasivo</t>
  </si>
  <si>
    <t>Disminucion Patrimonio</t>
  </si>
  <si>
    <t>Del 1 de enero al 31 de diciembre de 2022 y del 01 de enero al 31 de diciembre de 2022</t>
  </si>
  <si>
    <t>2022</t>
  </si>
  <si>
    <t>Al 31 de diciembre de 2022y al 31 de diciembre  de 2021</t>
  </si>
  <si>
    <t>Cuenta Pública diciembre 2022</t>
  </si>
  <si>
    <t>JUNTA RURAL DE AGUA POTABLE DE EJIDO CONSTITCION</t>
  </si>
  <si>
    <t>BANORTE</t>
  </si>
  <si>
    <t>JUNTA RURAL DE AGUA POTABLE DE EJIDO CONSTITUCION</t>
  </si>
  <si>
    <t>Cuenta Pública 2022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</si>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</sst>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??_-;_-@_-"/>
    <numFmt numFmtId="169" formatCode="_(&quot;$&quot;* #,##0_);_(&quot;$&quot;* \(#,##0\);_(&quot;$&quot;* &quot;-&quot;??_);_(@_)"/>
    <numFmt numFmtId="170" formatCode="0_ ;\-0\ "/>
    <numFmt numFmtId="171" formatCode="#,##0_ ;\-#,##0\ "/>
  </numFmts>
  <fonts count="61">
    <font>
      <sz val="11"/>
      <color theme="1"/>
      <name val="Calibri"/>
      <charset val="134"/>
      <scheme val="minor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9"/>
      <color theme="0"/>
      <name val="Arial"/>
      <charset val="134"/>
    </font>
    <font>
      <b/>
      <sz val="9"/>
      <color theme="1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8"/>
      <color theme="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theme="0"/>
      <name val="Arial"/>
      <charset val="134"/>
    </font>
    <font>
      <sz val="11"/>
      <color theme="1"/>
      <name val="Arial"/>
      <charset val="134"/>
    </font>
    <font>
      <b/>
      <sz val="12"/>
      <color rgb="FFFF0000"/>
      <name val="Arial"/>
      <charset val="134"/>
    </font>
    <font>
      <sz val="12"/>
      <color rgb="FFFF0000"/>
      <name val="Arial"/>
      <charset val="134"/>
    </font>
    <font>
      <sz val="11"/>
      <color rgb="FFFF0000"/>
      <name val="Arial"/>
      <charset val="134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i/>
      <sz val="9"/>
      <color theme="1"/>
      <name val="Arial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sz val="9"/>
      <color theme="0"/>
      <name val="Arial"/>
      <charset val="134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i/>
      <sz val="9"/>
      <color theme="0"/>
      <name val="Arial"/>
      <charset val="134"/>
    </font>
    <font>
      <i/>
      <sz val="9"/>
      <name val="Arial"/>
      <charset val="134"/>
    </font>
    <font>
      <i/>
      <sz val="9"/>
      <color indexed="8"/>
      <name val="Arial"/>
      <charset val="134"/>
    </font>
    <font>
      <b/>
      <vertAlign val="superscript"/>
      <sz val="9"/>
      <name val="Arial"/>
      <charset val="134"/>
    </font>
    <font>
      <b/>
      <i/>
      <sz val="9"/>
      <name val="Arial"/>
      <charset val="134"/>
    </font>
    <font>
      <i/>
      <sz val="9"/>
      <color theme="0"/>
      <name val="Arial"/>
      <charset val="134"/>
    </font>
    <font>
      <sz val="9"/>
      <color rgb="FFFF0000"/>
      <name val="Arial"/>
      <charset val="134"/>
    </font>
    <font>
      <b/>
      <sz val="12"/>
      <name val="Arial"/>
      <charset val="134"/>
    </font>
    <font>
      <sz val="14"/>
      <color rgb="FFFF0000"/>
      <name val="Arial"/>
      <charset val="134"/>
    </font>
    <font>
      <b/>
      <sz val="12"/>
      <name val="Soberana Sans"/>
      <charset val="134"/>
    </font>
    <font>
      <b/>
      <sz val="9"/>
      <color theme="0" tint="-0.499984740745262"/>
      <name val="Arial"/>
      <charset val="134"/>
    </font>
    <font>
      <sz val="22"/>
      <color rgb="FFFF0000"/>
      <name val="Arial"/>
      <charset val="134"/>
    </font>
    <font>
      <b/>
      <sz val="14"/>
      <name val="Arial"/>
      <charset val="134"/>
    </font>
    <font>
      <sz val="16"/>
      <color rgb="FFFF0000"/>
      <name val="Arial"/>
      <charset val="134"/>
    </font>
    <font>
      <b/>
      <i/>
      <sz val="8"/>
      <name val="Arial"/>
      <charset val="134"/>
    </font>
    <font>
      <sz val="8"/>
      <color theme="1"/>
      <name val="Calibri"/>
      <charset val="134"/>
      <scheme val="minor"/>
    </font>
    <font>
      <sz val="7"/>
      <color theme="1"/>
      <name val="Arial"/>
      <charset val="134"/>
    </font>
    <font>
      <b/>
      <sz val="7"/>
      <color theme="0"/>
      <name val="Arial"/>
      <charset val="134"/>
    </font>
    <font>
      <b/>
      <sz val="7"/>
      <name val="Arial"/>
      <charset val="134"/>
    </font>
    <font>
      <b/>
      <sz val="7"/>
      <color theme="1"/>
      <name val="Arial"/>
      <charset val="134"/>
    </font>
    <font>
      <sz val="36"/>
      <color theme="0"/>
      <name val="Arial"/>
      <charset val="134"/>
    </font>
    <font>
      <sz val="7"/>
      <name val="Arial"/>
      <charset val="134"/>
    </font>
    <font>
      <i/>
      <sz val="9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8"/>
      <name val="Calibri"/>
      <charset val="134"/>
    </font>
    <font>
      <b/>
      <vertAlign val="superscript"/>
      <sz val="8"/>
      <color theme="0"/>
      <name val="Arial"/>
      <charset val="134"/>
    </font>
    <font>
      <vertAlign val="superscript"/>
      <sz val="8"/>
      <color theme="1"/>
      <name val="Calibri"/>
      <charset val="134"/>
    </font>
    <font>
      <vertAlign val="superscript"/>
      <sz val="8"/>
      <color theme="1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165" fontId="54" fillId="0" borderId="0"/>
    <xf numFmtId="4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54" fillId="0" borderId="0"/>
    <xf numFmtId="43" fontId="55" fillId="0" borderId="0" applyFont="0" applyFill="0" applyBorder="0" applyAlignment="0" applyProtection="0"/>
    <xf numFmtId="0" fontId="54" fillId="0" borderId="0"/>
    <xf numFmtId="167" fontId="54" fillId="0" borderId="0" applyFont="0" applyFill="0" applyBorder="0" applyAlignment="0" applyProtection="0"/>
    <xf numFmtId="0" fontId="53" fillId="0" borderId="0"/>
  </cellStyleXfs>
  <cellXfs count="8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2" xfId="0" applyNumberFormat="1" applyFont="1" applyBorder="1"/>
    <xf numFmtId="49" fontId="2" fillId="0" borderId="2" xfId="0" applyNumberFormat="1" applyFont="1" applyBorder="1"/>
    <xf numFmtId="0" fontId="0" fillId="0" borderId="2" xfId="0" applyBorder="1"/>
    <xf numFmtId="49" fontId="1" fillId="0" borderId="3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1" fillId="0" borderId="6" xfId="0" applyNumberFormat="1" applyFont="1" applyBorder="1"/>
    <xf numFmtId="49" fontId="1" fillId="0" borderId="7" xfId="0" applyNumberFormat="1" applyFont="1" applyBorder="1"/>
    <xf numFmtId="49" fontId="2" fillId="0" borderId="7" xfId="0" applyNumberFormat="1" applyFont="1" applyBorder="1"/>
    <xf numFmtId="0" fontId="0" fillId="0" borderId="7" xfId="0" applyBorder="1"/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 wrapText="1"/>
    </xf>
    <xf numFmtId="0" fontId="0" fillId="0" borderId="11" xfId="0" applyBorder="1"/>
    <xf numFmtId="0" fontId="4" fillId="0" borderId="0" xfId="0" applyFont="1"/>
    <xf numFmtId="0" fontId="4" fillId="2" borderId="0" xfId="0" applyFont="1" applyFill="1"/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2" borderId="0" xfId="0" applyFont="1" applyFill="1" applyProtection="1">
      <protection locked="0"/>
    </xf>
    <xf numFmtId="0" fontId="7" fillId="2" borderId="0" xfId="8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Continuous"/>
      <protection locked="0"/>
    </xf>
    <xf numFmtId="0" fontId="7" fillId="2" borderId="0" xfId="8" applyFont="1" applyFill="1" applyAlignment="1" applyProtection="1">
      <alignment horizontal="centerContinuous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8" fillId="2" borderId="0" xfId="8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4" borderId="5" xfId="8" applyFont="1" applyFill="1" applyBorder="1" applyAlignment="1">
      <alignment horizontal="center" vertical="center"/>
    </xf>
    <xf numFmtId="0" fontId="5" fillId="4" borderId="10" xfId="8" applyFont="1" applyFill="1" applyBorder="1" applyAlignment="1">
      <alignment horizontal="center" vertical="center"/>
    </xf>
    <xf numFmtId="0" fontId="4" fillId="2" borderId="3" xfId="0" applyFont="1" applyFill="1" applyBorder="1" applyProtection="1">
      <protection locked="0"/>
    </xf>
    <xf numFmtId="0" fontId="7" fillId="2" borderId="0" xfId="8" applyFont="1" applyFill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8" fillId="2" borderId="3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5" borderId="27" xfId="0" applyFont="1" applyFill="1" applyBorder="1" applyAlignment="1" applyProtection="1">
      <alignment horizontal="left" vertical="top" wrapText="1"/>
      <protection locked="0"/>
    </xf>
    <xf numFmtId="3" fontId="8" fillId="5" borderId="0" xfId="0" applyNumberFormat="1" applyFont="1" applyFill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8" fillId="2" borderId="3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8" fillId="2" borderId="28" xfId="0" applyFont="1" applyFill="1" applyBorder="1" applyAlignment="1" applyProtection="1">
      <alignment horizontal="left" vertical="top" wrapText="1"/>
      <protection locked="0"/>
    </xf>
    <xf numFmtId="3" fontId="8" fillId="2" borderId="0" xfId="3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Protection="1">
      <protection locked="0"/>
    </xf>
    <xf numFmtId="0" fontId="9" fillId="2" borderId="6" xfId="0" applyFont="1" applyFill="1" applyBorder="1" applyAlignment="1" applyProtection="1">
      <alignment vertical="top"/>
      <protection locked="0"/>
    </xf>
    <xf numFmtId="0" fontId="9" fillId="2" borderId="7" xfId="0" applyFont="1" applyFill="1" applyBorder="1" applyAlignment="1" applyProtection="1">
      <alignment vertical="top"/>
      <protection locked="0"/>
    </xf>
    <xf numFmtId="0" fontId="9" fillId="2" borderId="21" xfId="0" applyFont="1" applyFill="1" applyBorder="1" applyAlignment="1" applyProtection="1">
      <alignment horizontal="left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  <protection locked="0"/>
    </xf>
    <xf numFmtId="3" fontId="8" fillId="2" borderId="11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7" fillId="2" borderId="7" xfId="0" applyFont="1" applyFill="1" applyBorder="1" applyProtection="1">
      <protection locked="0"/>
    </xf>
    <xf numFmtId="0" fontId="8" fillId="5" borderId="26" xfId="0" applyFont="1" applyFill="1" applyBorder="1" applyAlignment="1" applyProtection="1">
      <alignment vertical="top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3" fontId="8" fillId="5" borderId="26" xfId="0" applyNumberFormat="1" applyFont="1" applyFill="1" applyBorder="1" applyAlignment="1" applyProtection="1">
      <alignment horizontal="right" vertical="top"/>
      <protection locked="0"/>
    </xf>
    <xf numFmtId="0" fontId="4" fillId="0" borderId="26" xfId="0" applyFont="1" applyBorder="1" applyProtection="1">
      <protection locked="0"/>
    </xf>
    <xf numFmtId="0" fontId="4" fillId="2" borderId="26" xfId="0" applyFont="1" applyFill="1" applyBorder="1" applyAlignment="1" applyProtection="1">
      <alignment vertical="top"/>
      <protection locked="0"/>
    </xf>
    <xf numFmtId="0" fontId="8" fillId="5" borderId="26" xfId="0" applyFont="1" applyFill="1" applyBorder="1" applyAlignment="1" applyProtection="1">
      <alignment horizontal="right" vertical="top"/>
      <protection locked="0"/>
    </xf>
    <xf numFmtId="0" fontId="7" fillId="5" borderId="26" xfId="0" applyFont="1" applyFill="1" applyBorder="1" applyAlignment="1" applyProtection="1">
      <alignment vertical="top"/>
      <protection locked="0"/>
    </xf>
    <xf numFmtId="0" fontId="7" fillId="5" borderId="26" xfId="0" applyFont="1" applyFill="1" applyBorder="1" applyAlignment="1" applyProtection="1">
      <alignment horizontal="left" vertical="top"/>
      <protection locked="0"/>
    </xf>
    <xf numFmtId="3" fontId="7" fillId="5" borderId="26" xfId="0" applyNumberFormat="1" applyFont="1" applyFill="1" applyBorder="1" applyAlignment="1" applyProtection="1">
      <alignment horizontal="right" vertical="top"/>
      <protection locked="0"/>
    </xf>
    <xf numFmtId="0" fontId="10" fillId="2" borderId="26" xfId="0" applyFont="1" applyFill="1" applyBorder="1" applyAlignment="1" applyProtection="1">
      <alignment vertical="top"/>
      <protection locked="0"/>
    </xf>
    <xf numFmtId="0" fontId="8" fillId="2" borderId="26" xfId="0" applyFont="1" applyFill="1" applyBorder="1" applyAlignment="1" applyProtection="1">
      <alignment horizontal="left" vertical="top"/>
      <protection locked="0"/>
    </xf>
    <xf numFmtId="44" fontId="10" fillId="2" borderId="26" xfId="2" applyFont="1" applyFill="1" applyBorder="1" applyAlignment="1" applyProtection="1">
      <alignment horizontal="right" vertical="top"/>
      <protection locked="0"/>
    </xf>
    <xf numFmtId="3" fontId="8" fillId="2" borderId="26" xfId="0" applyNumberFormat="1" applyFont="1" applyFill="1" applyBorder="1" applyAlignment="1" applyProtection="1">
      <alignment vertical="top"/>
      <protection locked="0"/>
    </xf>
    <xf numFmtId="0" fontId="8" fillId="2" borderId="26" xfId="0" applyFont="1" applyFill="1" applyBorder="1" applyAlignment="1" applyProtection="1">
      <alignment horizontal="right" vertical="top"/>
      <protection locked="0"/>
    </xf>
    <xf numFmtId="0" fontId="4" fillId="2" borderId="26" xfId="0" applyFont="1" applyFill="1" applyBorder="1" applyProtection="1">
      <protection locked="0"/>
    </xf>
    <xf numFmtId="44" fontId="4" fillId="2" borderId="26" xfId="2" applyFont="1" applyFill="1" applyBorder="1" applyProtection="1">
      <protection locked="0"/>
    </xf>
    <xf numFmtId="44" fontId="8" fillId="2" borderId="26" xfId="2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2" fillId="2" borderId="0" xfId="0" applyFont="1" applyFill="1"/>
    <xf numFmtId="0" fontId="11" fillId="3" borderId="2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0" fontId="12" fillId="2" borderId="29" xfId="0" applyFont="1" applyFill="1" applyBorder="1" applyAlignment="1">
      <alignment horizontal="justify" vertical="center" wrapText="1"/>
    </xf>
    <xf numFmtId="0" fontId="12" fillId="2" borderId="30" xfId="0" applyFont="1" applyFill="1" applyBorder="1" applyAlignment="1">
      <alignment horizontal="justify" vertical="center" wrapText="1"/>
    </xf>
    <xf numFmtId="0" fontId="13" fillId="2" borderId="31" xfId="0" applyFont="1" applyFill="1" applyBorder="1" applyAlignment="1">
      <alignment horizontal="justify" vertical="center" wrapText="1"/>
    </xf>
    <xf numFmtId="0" fontId="12" fillId="2" borderId="32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6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2" fillId="2" borderId="28" xfId="0" applyFont="1" applyFill="1" applyBorder="1" applyAlignment="1">
      <alignment horizontal="right" vertical="center" wrapText="1"/>
    </xf>
    <xf numFmtId="0" fontId="13" fillId="2" borderId="30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13" fillId="2" borderId="32" xfId="0" applyFont="1" applyFill="1" applyBorder="1" applyAlignment="1">
      <alignment horizontal="right" vertical="center" wrapText="1"/>
    </xf>
    <xf numFmtId="0" fontId="0" fillId="0" borderId="0" xfId="0" applyFill="1"/>
    <xf numFmtId="0" fontId="13" fillId="2" borderId="6" xfId="0" applyFont="1" applyFill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justify" vertical="center" wrapText="1"/>
    </xf>
    <xf numFmtId="0" fontId="3" fillId="0" borderId="0" xfId="0" applyFont="1"/>
    <xf numFmtId="0" fontId="12" fillId="0" borderId="0" xfId="0" applyFont="1"/>
    <xf numFmtId="0" fontId="14" fillId="3" borderId="0" xfId="0" applyFont="1" applyFill="1"/>
    <xf numFmtId="0" fontId="12" fillId="2" borderId="9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justify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3" fillId="2" borderId="0" xfId="0" applyFont="1" applyFill="1"/>
    <xf numFmtId="0" fontId="13" fillId="2" borderId="4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right" vertical="center" wrapText="1"/>
    </xf>
    <xf numFmtId="0" fontId="11" fillId="3" borderId="26" xfId="0" applyFont="1" applyFill="1" applyBorder="1" applyAlignment="1">
      <alignment horizontal="center"/>
    </xf>
    <xf numFmtId="0" fontId="12" fillId="2" borderId="26" xfId="0" applyFont="1" applyFill="1" applyBorder="1"/>
    <xf numFmtId="0" fontId="14" fillId="2" borderId="26" xfId="0" applyFont="1" applyFill="1" applyBorder="1"/>
    <xf numFmtId="0" fontId="12" fillId="2" borderId="26" xfId="0" applyFont="1" applyFill="1" applyBorder="1" applyAlignment="1">
      <alignment horizontal="center"/>
    </xf>
    <xf numFmtId="0" fontId="12" fillId="0" borderId="0" xfId="0" applyFont="1" applyFill="1"/>
    <xf numFmtId="0" fontId="12" fillId="2" borderId="26" xfId="0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13" fillId="2" borderId="28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justify" vertical="top"/>
    </xf>
    <xf numFmtId="0" fontId="12" fillId="2" borderId="28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/>
    </xf>
    <xf numFmtId="0" fontId="12" fillId="2" borderId="28" xfId="0" applyFont="1" applyFill="1" applyBorder="1" applyAlignment="1">
      <alignment horizontal="right" vertical="top"/>
    </xf>
    <xf numFmtId="0" fontId="12" fillId="0" borderId="28" xfId="0" applyFont="1" applyFill="1" applyBorder="1" applyAlignment="1">
      <alignment horizontal="right" vertical="top"/>
    </xf>
    <xf numFmtId="0" fontId="13" fillId="2" borderId="28" xfId="0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vertical="top"/>
    </xf>
    <xf numFmtId="0" fontId="12" fillId="2" borderId="21" xfId="0" applyFont="1" applyFill="1" applyBorder="1" applyAlignment="1">
      <alignment horizontal="right" vertical="top"/>
    </xf>
    <xf numFmtId="0" fontId="13" fillId="2" borderId="6" xfId="0" applyFont="1" applyFill="1" applyBorder="1" applyAlignment="1">
      <alignment horizontal="left" vertical="top"/>
    </xf>
    <xf numFmtId="0" fontId="13" fillId="2" borderId="11" xfId="0" applyFont="1" applyFill="1" applyBorder="1" applyAlignment="1">
      <alignment vertical="top"/>
    </xf>
    <xf numFmtId="0" fontId="13" fillId="2" borderId="21" xfId="0" applyFont="1" applyFill="1" applyBorder="1" applyAlignment="1">
      <alignment horizontal="right" vertical="top"/>
    </xf>
    <xf numFmtId="0" fontId="1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3" fillId="2" borderId="26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2" fillId="2" borderId="21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2" borderId="28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justify" vertical="top" wrapText="1"/>
    </xf>
    <xf numFmtId="0" fontId="12" fillId="2" borderId="6" xfId="0" applyFont="1" applyFill="1" applyBorder="1" applyAlignment="1">
      <alignment horizontal="justify" vertical="top" wrapText="1"/>
    </xf>
    <xf numFmtId="0" fontId="12" fillId="2" borderId="11" xfId="0" applyFont="1" applyFill="1" applyBorder="1" applyAlignment="1">
      <alignment horizontal="justify" vertical="top" wrapText="1"/>
    </xf>
    <xf numFmtId="0" fontId="12" fillId="2" borderId="21" xfId="0" applyFont="1" applyFill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justify" vertical="top" wrapText="1"/>
    </xf>
    <xf numFmtId="0" fontId="13" fillId="2" borderId="21" xfId="0" applyFont="1" applyFill="1" applyBorder="1" applyAlignment="1">
      <alignment horizontal="right" vertical="top" wrapText="1"/>
    </xf>
    <xf numFmtId="0" fontId="13" fillId="0" borderId="0" xfId="0" applyFont="1"/>
    <xf numFmtId="0" fontId="13" fillId="2" borderId="0" xfId="10" applyFont="1" applyFill="1"/>
    <xf numFmtId="0" fontId="13" fillId="2" borderId="0" xfId="10" applyFont="1" applyFill="1" applyAlignment="1">
      <alignment horizontal="center"/>
    </xf>
    <xf numFmtId="37" fontId="11" fillId="3" borderId="26" xfId="10" applyNumberFormat="1" applyFont="1" applyFill="1" applyBorder="1" applyAlignment="1">
      <alignment horizontal="center" vertical="center"/>
    </xf>
    <xf numFmtId="37" fontId="11" fillId="3" borderId="26" xfId="10" applyNumberFormat="1" applyFont="1" applyFill="1" applyBorder="1" applyAlignment="1">
      <alignment horizontal="center" wrapText="1"/>
    </xf>
    <xf numFmtId="0" fontId="12" fillId="2" borderId="0" xfId="10" applyFont="1" applyFill="1"/>
    <xf numFmtId="0" fontId="19" fillId="2" borderId="1" xfId="10" applyFont="1" applyFill="1" applyBorder="1"/>
    <xf numFmtId="0" fontId="19" fillId="2" borderId="2" xfId="10" applyFont="1" applyFill="1" applyBorder="1"/>
    <xf numFmtId="0" fontId="19" fillId="2" borderId="8" xfId="10" applyFont="1" applyFill="1" applyBorder="1"/>
    <xf numFmtId="0" fontId="19" fillId="2" borderId="8" xfId="10" applyFont="1" applyFill="1" applyBorder="1" applyAlignment="1">
      <alignment horizontal="center"/>
    </xf>
    <xf numFmtId="0" fontId="19" fillId="2" borderId="29" xfId="10" applyFont="1" applyFill="1" applyBorder="1" applyAlignment="1">
      <alignment horizontal="center"/>
    </xf>
    <xf numFmtId="0" fontId="2" fillId="2" borderId="28" xfId="0" applyFont="1" applyFill="1" applyBorder="1" applyAlignment="1">
      <alignment vertical="center" wrapText="1"/>
    </xf>
    <xf numFmtId="0" fontId="19" fillId="2" borderId="3" xfId="10" applyFont="1" applyFill="1" applyBorder="1" applyAlignment="1">
      <alignment horizontal="center" vertical="center"/>
    </xf>
    <xf numFmtId="0" fontId="20" fillId="2" borderId="0" xfId="10" applyFont="1" applyFill="1"/>
    <xf numFmtId="0" fontId="2" fillId="0" borderId="28" xfId="0" applyFont="1" applyFill="1" applyBorder="1" applyAlignment="1">
      <alignment vertical="center" wrapText="1"/>
    </xf>
    <xf numFmtId="0" fontId="19" fillId="2" borderId="6" xfId="10" applyFont="1" applyFill="1" applyBorder="1" applyAlignment="1">
      <alignment horizontal="center" vertical="center"/>
    </xf>
    <xf numFmtId="0" fontId="19" fillId="2" borderId="7" xfId="10" applyFont="1" applyFill="1" applyBorder="1" applyAlignment="1">
      <alignment horizontal="center" vertical="center"/>
    </xf>
    <xf numFmtId="0" fontId="19" fillId="2" borderId="11" xfId="10" applyFont="1" applyFill="1" applyBorder="1" applyAlignment="1">
      <alignment wrapText="1"/>
    </xf>
    <xf numFmtId="168" fontId="19" fillId="2" borderId="11" xfId="7" applyNumberFormat="1" applyFont="1" applyFill="1" applyBorder="1" applyAlignment="1">
      <alignment horizontal="center"/>
    </xf>
    <xf numFmtId="168" fontId="19" fillId="2" borderId="21" xfId="7" applyNumberFormat="1" applyFont="1" applyFill="1" applyBorder="1" applyAlignment="1">
      <alignment horizontal="center"/>
    </xf>
    <xf numFmtId="0" fontId="20" fillId="2" borderId="4" xfId="10" applyFont="1" applyFill="1" applyBorder="1" applyAlignment="1">
      <alignment horizontal="centerContinuous"/>
    </xf>
    <xf numFmtId="0" fontId="20" fillId="2" borderId="5" xfId="10" applyFont="1" applyFill="1" applyBorder="1" applyAlignment="1">
      <alignment horizontal="centerContinuous"/>
    </xf>
    <xf numFmtId="0" fontId="20" fillId="2" borderId="10" xfId="10" applyFont="1" applyFill="1" applyBorder="1" applyAlignment="1">
      <alignment horizontal="left" wrapText="1"/>
    </xf>
    <xf numFmtId="0" fontId="21" fillId="2" borderId="2" xfId="0" applyFont="1" applyFill="1" applyBorder="1" applyAlignment="1">
      <alignment vertical="top" wrapText="1"/>
    </xf>
    <xf numFmtId="0" fontId="20" fillId="2" borderId="3" xfId="10" applyFont="1" applyFill="1" applyBorder="1" applyAlignment="1">
      <alignment horizontal="left"/>
    </xf>
    <xf numFmtId="0" fontId="20" fillId="2" borderId="0" xfId="10" applyFont="1" applyFill="1" applyAlignment="1">
      <alignment horizontal="left"/>
    </xf>
    <xf numFmtId="0" fontId="12" fillId="2" borderId="9" xfId="0" applyFont="1" applyFill="1" applyBorder="1"/>
    <xf numFmtId="0" fontId="1" fillId="2" borderId="2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8" fontId="19" fillId="2" borderId="28" xfId="7" applyNumberFormat="1" applyFont="1" applyFill="1" applyBorder="1" applyAlignment="1">
      <alignment horizontal="center"/>
    </xf>
    <xf numFmtId="0" fontId="20" fillId="2" borderId="3" xfId="10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9" xfId="0" applyFont="1" applyFill="1" applyBorder="1"/>
    <xf numFmtId="168" fontId="20" fillId="2" borderId="28" xfId="7" applyNumberFormat="1" applyFont="1" applyFill="1" applyBorder="1" applyAlignment="1">
      <alignment horizontal="center"/>
    </xf>
    <xf numFmtId="0" fontId="19" fillId="2" borderId="0" xfId="10" applyFont="1" applyFill="1" applyAlignment="1">
      <alignment horizontal="center" vertical="center"/>
    </xf>
    <xf numFmtId="0" fontId="20" fillId="2" borderId="10" xfId="10" applyFont="1" applyFill="1" applyBorder="1" applyAlignment="1">
      <alignment horizontal="left" wrapText="1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5" fillId="7" borderId="10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168" fontId="24" fillId="0" borderId="5" xfId="3" applyNumberFormat="1" applyFont="1" applyFill="1" applyBorder="1" applyAlignment="1">
      <alignment vertical="center"/>
    </xf>
    <xf numFmtId="0" fontId="4" fillId="0" borderId="3" xfId="0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8" fontId="8" fillId="0" borderId="0" xfId="3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168" fontId="4" fillId="0" borderId="0" xfId="3" applyNumberFormat="1" applyFont="1" applyFill="1" applyBorder="1"/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168" fontId="24" fillId="0" borderId="0" xfId="3" applyNumberFormat="1" applyFont="1" applyFill="1" applyBorder="1" applyAlignment="1">
      <alignment vertical="center"/>
    </xf>
    <xf numFmtId="0" fontId="26" fillId="0" borderId="0" xfId="0" applyFont="1"/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8" fontId="24" fillId="0" borderId="2" xfId="3" applyNumberFormat="1" applyFont="1" applyFill="1" applyBorder="1" applyAlignment="1">
      <alignment vertical="center"/>
    </xf>
    <xf numFmtId="168" fontId="24" fillId="8" borderId="2" xfId="3" applyNumberFormat="1" applyFont="1" applyFill="1" applyBorder="1" applyAlignment="1">
      <alignment vertical="center"/>
    </xf>
    <xf numFmtId="164" fontId="24" fillId="0" borderId="2" xfId="2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168" fontId="8" fillId="0" borderId="0" xfId="3" applyNumberFormat="1" applyFont="1" applyFill="1" applyBorder="1"/>
    <xf numFmtId="0" fontId="26" fillId="0" borderId="0" xfId="0" applyFont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168" fontId="4" fillId="0" borderId="7" xfId="3" applyNumberFormat="1" applyFont="1" applyFill="1" applyBorder="1"/>
    <xf numFmtId="168" fontId="4" fillId="0" borderId="0" xfId="3" applyNumberFormat="1" applyFont="1" applyBorder="1"/>
    <xf numFmtId="0" fontId="4" fillId="0" borderId="0" xfId="0" applyFont="1" applyAlignment="1">
      <alignment vertical="top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168" fontId="4" fillId="0" borderId="7" xfId="3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8" fontId="4" fillId="0" borderId="0" xfId="0" applyNumberFormat="1" applyFont="1"/>
    <xf numFmtId="49" fontId="8" fillId="0" borderId="0" xfId="0" applyNumberFormat="1" applyFont="1" applyAlignment="1">
      <alignment horizontal="left" vertical="center"/>
    </xf>
    <xf numFmtId="168" fontId="24" fillId="0" borderId="10" xfId="3" applyNumberFormat="1" applyFont="1" applyFill="1" applyBorder="1" applyAlignment="1">
      <alignment vertical="center"/>
    </xf>
    <xf numFmtId="168" fontId="4" fillId="0" borderId="9" xfId="3" applyNumberFormat="1" applyFont="1" applyFill="1" applyBorder="1"/>
    <xf numFmtId="43" fontId="4" fillId="0" borderId="0" xfId="3" applyFont="1"/>
    <xf numFmtId="43" fontId="4" fillId="0" borderId="0" xfId="0" applyNumberFormat="1" applyFont="1"/>
    <xf numFmtId="168" fontId="24" fillId="8" borderId="8" xfId="3" applyNumberFormat="1" applyFont="1" applyFill="1" applyBorder="1" applyAlignment="1">
      <alignment vertical="center"/>
    </xf>
    <xf numFmtId="168" fontId="4" fillId="0" borderId="0" xfId="3" applyNumberFormat="1" applyFont="1" applyFill="1"/>
    <xf numFmtId="0" fontId="4" fillId="0" borderId="11" xfId="0" applyFont="1" applyBorder="1"/>
    <xf numFmtId="43" fontId="4" fillId="0" borderId="0" xfId="3" applyFont="1" applyFill="1" applyBorder="1"/>
    <xf numFmtId="168" fontId="4" fillId="0" borderId="11" xfId="3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168" fontId="4" fillId="0" borderId="7" xfId="3" applyNumberFormat="1" applyFont="1" applyFill="1" applyBorder="1" applyAlignment="1">
      <alignment horizontal="left" vertical="center" wrapText="1"/>
    </xf>
    <xf numFmtId="10" fontId="4" fillId="0" borderId="11" xfId="4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49" fontId="27" fillId="0" borderId="7" xfId="0" applyNumberFormat="1" applyFont="1" applyBorder="1" applyAlignment="1">
      <alignment vertical="top" wrapText="1"/>
    </xf>
    <xf numFmtId="49" fontId="29" fillId="4" borderId="2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49" fontId="28" fillId="0" borderId="0" xfId="0" applyNumberFormat="1" applyFont="1" applyAlignment="1">
      <alignment horizontal="right" vertical="center" wrapText="1"/>
    </xf>
    <xf numFmtId="0" fontId="27" fillId="0" borderId="0" xfId="0" applyFont="1" applyFill="1"/>
    <xf numFmtId="168" fontId="27" fillId="0" borderId="0" xfId="0" applyNumberFormat="1" applyFont="1"/>
    <xf numFmtId="0" fontId="27" fillId="0" borderId="7" xfId="0" applyFont="1" applyBorder="1"/>
    <xf numFmtId="0" fontId="8" fillId="0" borderId="0" xfId="6" applyFont="1"/>
    <xf numFmtId="0" fontId="7" fillId="0" borderId="3" xfId="6" applyFont="1" applyBorder="1" applyAlignment="1">
      <alignment horizontal="center"/>
    </xf>
    <xf numFmtId="0" fontId="7" fillId="0" borderId="0" xfId="6" applyFont="1" applyAlignment="1">
      <alignment horizontal="center"/>
    </xf>
    <xf numFmtId="0" fontId="7" fillId="0" borderId="3" xfId="6" applyFont="1" applyBorder="1"/>
    <xf numFmtId="0" fontId="7" fillId="0" borderId="0" xfId="6" applyFont="1"/>
    <xf numFmtId="0" fontId="8" fillId="0" borderId="3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8" fillId="0" borderId="3" xfId="6" applyFont="1" applyBorder="1"/>
    <xf numFmtId="166" fontId="8" fillId="0" borderId="0" xfId="5" applyFont="1" applyBorder="1"/>
    <xf numFmtId="0" fontId="5" fillId="4" borderId="4" xfId="6" applyFont="1" applyFill="1" applyBorder="1"/>
    <xf numFmtId="0" fontId="5" fillId="4" borderId="5" xfId="6" applyFont="1" applyFill="1" applyBorder="1"/>
    <xf numFmtId="166" fontId="30" fillId="4" borderId="5" xfId="5" applyFont="1" applyFill="1" applyBorder="1" applyAlignment="1">
      <alignment horizontal="center"/>
    </xf>
    <xf numFmtId="0" fontId="30" fillId="4" borderId="5" xfId="6" applyFont="1" applyFill="1" applyBorder="1" applyAlignment="1">
      <alignment horizontal="center" vertical="center" wrapText="1"/>
    </xf>
    <xf numFmtId="166" fontId="30" fillId="4" borderId="5" xfId="5" applyFont="1" applyFill="1" applyBorder="1" applyAlignment="1">
      <alignment horizontal="center" vertical="top" wrapText="1"/>
    </xf>
    <xf numFmtId="0" fontId="30" fillId="4" borderId="5" xfId="6" applyFont="1" applyFill="1" applyBorder="1" applyAlignment="1">
      <alignment horizontal="center" vertical="top"/>
    </xf>
    <xf numFmtId="0" fontId="31" fillId="0" borderId="0" xfId="6" applyFont="1"/>
    <xf numFmtId="0" fontId="32" fillId="0" borderId="0" xfId="6" applyFont="1" applyAlignment="1">
      <alignment horizontal="right"/>
    </xf>
    <xf numFmtId="169" fontId="31" fillId="0" borderId="0" xfId="5" applyNumberFormat="1" applyFont="1" applyFill="1" applyBorder="1"/>
    <xf numFmtId="169" fontId="31" fillId="0" borderId="0" xfId="9" applyNumberFormat="1" applyFont="1" applyFill="1" applyBorder="1"/>
    <xf numFmtId="169" fontId="8" fillId="0" borderId="0" xfId="6" applyNumberFormat="1" applyFont="1"/>
    <xf numFmtId="0" fontId="32" fillId="0" borderId="0" xfId="6" applyFont="1"/>
    <xf numFmtId="169" fontId="32" fillId="0" borderId="0" xfId="9" applyNumberFormat="1" applyFont="1" applyFill="1" applyBorder="1"/>
    <xf numFmtId="169" fontId="33" fillId="0" borderId="0" xfId="6" applyNumberFormat="1" applyFont="1"/>
    <xf numFmtId="169" fontId="31" fillId="0" borderId="0" xfId="6" applyNumberFormat="1" applyFont="1"/>
    <xf numFmtId="164" fontId="25" fillId="0" borderId="0" xfId="5" applyNumberFormat="1" applyFont="1" applyBorder="1"/>
    <xf numFmtId="169" fontId="34" fillId="0" borderId="0" xfId="5" applyNumberFormat="1" applyFont="1" applyFill="1" applyBorder="1"/>
    <xf numFmtId="0" fontId="34" fillId="0" borderId="3" xfId="6" applyFont="1" applyBorder="1"/>
    <xf numFmtId="0" fontId="7" fillId="0" borderId="0" xfId="6" applyFont="1" applyAlignment="1">
      <alignment horizontal="center" vertical="center"/>
    </xf>
    <xf numFmtId="169" fontId="34" fillId="0" borderId="0" xfId="5" applyNumberFormat="1" applyFont="1" applyFill="1" applyBorder="1" applyAlignment="1">
      <alignment horizontal="center" vertical="center"/>
    </xf>
    <xf numFmtId="169" fontId="34" fillId="0" borderId="0" xfId="9" applyNumberFormat="1" applyFont="1" applyFill="1" applyBorder="1" applyAlignment="1">
      <alignment horizontal="center" vertical="center"/>
    </xf>
    <xf numFmtId="0" fontId="8" fillId="0" borderId="0" xfId="6" applyFont="1" applyFill="1"/>
    <xf numFmtId="169" fontId="34" fillId="0" borderId="0" xfId="9" applyNumberFormat="1" applyFont="1" applyFill="1" applyBorder="1"/>
    <xf numFmtId="0" fontId="31" fillId="0" borderId="3" xfId="6" applyFont="1" applyBorder="1"/>
    <xf numFmtId="169" fontId="34" fillId="0" borderId="0" xfId="6" applyNumberFormat="1" applyFont="1" applyAlignment="1">
      <alignment horizontal="center" vertical="center"/>
    </xf>
    <xf numFmtId="169" fontId="34" fillId="0" borderId="0" xfId="5" applyNumberFormat="1" applyFont="1" applyFill="1" applyBorder="1" applyAlignment="1">
      <alignment horizontal="center" vertical="center" wrapText="1"/>
    </xf>
    <xf numFmtId="0" fontId="34" fillId="0" borderId="0" xfId="6" applyFont="1"/>
    <xf numFmtId="0" fontId="35" fillId="0" borderId="3" xfId="6" applyFont="1" applyBorder="1"/>
    <xf numFmtId="169" fontId="31" fillId="0" borderId="0" xfId="6" applyNumberFormat="1" applyFont="1" applyAlignment="1">
      <alignment horizontal="center"/>
    </xf>
    <xf numFmtId="0" fontId="31" fillId="0" borderId="0" xfId="6" applyFont="1" applyAlignment="1">
      <alignment horizontal="left" indent="2"/>
    </xf>
    <xf numFmtId="0" fontId="31" fillId="0" borderId="0" xfId="6" applyFont="1" applyAlignment="1">
      <alignment horizontal="center"/>
    </xf>
    <xf numFmtId="43" fontId="8" fillId="2" borderId="0" xfId="3" applyFont="1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6" fillId="2" borderId="0" xfId="0" applyFont="1" applyFill="1" applyAlignment="1">
      <alignment horizontal="center"/>
    </xf>
    <xf numFmtId="0" fontId="7" fillId="0" borderId="9" xfId="6" applyFont="1" applyBorder="1" applyAlignment="1">
      <alignment horizontal="center"/>
    </xf>
    <xf numFmtId="0" fontId="8" fillId="0" borderId="0" xfId="6" applyFont="1" applyAlignment="1">
      <alignment horizontal="left"/>
    </xf>
    <xf numFmtId="0" fontId="7" fillId="0" borderId="9" xfId="6" applyFont="1" applyBorder="1"/>
    <xf numFmtId="0" fontId="8" fillId="0" borderId="9" xfId="6" applyFont="1" applyBorder="1" applyAlignment="1">
      <alignment horizontal="center"/>
    </xf>
    <xf numFmtId="169" fontId="34" fillId="0" borderId="9" xfId="6" applyNumberFormat="1" applyFont="1" applyBorder="1" applyAlignment="1">
      <alignment horizontal="center"/>
    </xf>
    <xf numFmtId="169" fontId="30" fillId="4" borderId="10" xfId="6" applyNumberFormat="1" applyFont="1" applyFill="1" applyBorder="1" applyAlignment="1">
      <alignment horizontal="center" vertical="center" wrapText="1"/>
    </xf>
    <xf numFmtId="169" fontId="34" fillId="0" borderId="0" xfId="6" applyNumberFormat="1" applyFont="1" applyAlignment="1">
      <alignment horizontal="center" vertical="center" wrapText="1"/>
    </xf>
    <xf numFmtId="169" fontId="34" fillId="0" borderId="9" xfId="5" applyNumberFormat="1" applyFont="1" applyFill="1" applyBorder="1"/>
    <xf numFmtId="169" fontId="34" fillId="0" borderId="0" xfId="6" applyNumberFormat="1" applyFont="1" applyAlignment="1">
      <alignment horizontal="center"/>
    </xf>
    <xf numFmtId="0" fontId="8" fillId="0" borderId="9" xfId="6" applyFont="1" applyBorder="1"/>
    <xf numFmtId="0" fontId="31" fillId="0" borderId="9" xfId="6" applyFont="1" applyBorder="1" applyAlignment="1">
      <alignment vertical="top" wrapText="1"/>
    </xf>
    <xf numFmtId="0" fontId="31" fillId="0" borderId="0" xfId="6" applyFont="1" applyAlignment="1">
      <alignment vertical="top" wrapText="1"/>
    </xf>
    <xf numFmtId="169" fontId="34" fillId="0" borderId="0" xfId="5" applyNumberFormat="1" applyFont="1" applyBorder="1" applyAlignment="1">
      <alignment horizontal="left" vertical="top"/>
    </xf>
    <xf numFmtId="0" fontId="8" fillId="0" borderId="11" xfId="6" applyFont="1" applyBorder="1"/>
    <xf numFmtId="0" fontId="4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7" fillId="2" borderId="0" xfId="8" applyFont="1" applyFill="1" applyBorder="1" applyAlignment="1"/>
    <xf numFmtId="0" fontId="7" fillId="2" borderId="0" xfId="8" applyFont="1" applyFill="1" applyBorder="1" applyAlignment="1">
      <alignment horizontal="center"/>
    </xf>
    <xf numFmtId="0" fontId="26" fillId="9" borderId="4" xfId="0" applyFont="1" applyFill="1" applyBorder="1" applyAlignment="1">
      <alignment vertical="center"/>
    </xf>
    <xf numFmtId="0" fontId="5" fillId="9" borderId="5" xfId="8" applyFont="1" applyFill="1" applyBorder="1" applyAlignment="1">
      <alignment horizontal="center" vertical="center"/>
    </xf>
    <xf numFmtId="170" fontId="5" fillId="9" borderId="5" xfId="3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7" fillId="2" borderId="0" xfId="8" applyFont="1" applyFill="1" applyBorder="1" applyAlignment="1">
      <alignment vertical="center"/>
    </xf>
    <xf numFmtId="0" fontId="8" fillId="2" borderId="0" xfId="8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7" fillId="2" borderId="0" xfId="8" applyFont="1" applyFill="1" applyBorder="1" applyAlignment="1">
      <alignment vertical="top"/>
    </xf>
    <xf numFmtId="0" fontId="7" fillId="2" borderId="0" xfId="8" applyFont="1" applyFill="1" applyBorder="1" applyAlignment="1">
      <alignment horizontal="left" vertical="top"/>
    </xf>
    <xf numFmtId="3" fontId="7" fillId="2" borderId="0" xfId="8" applyNumberFormat="1" applyFont="1" applyFill="1" applyBorder="1" applyAlignment="1">
      <alignment vertical="top"/>
    </xf>
    <xf numFmtId="0" fontId="8" fillId="2" borderId="0" xfId="8" applyFont="1" applyFill="1" applyBorder="1" applyAlignment="1">
      <alignment horizontal="left" vertical="top" wrapText="1"/>
    </xf>
    <xf numFmtId="3" fontId="8" fillId="2" borderId="0" xfId="8" applyNumberFormat="1" applyFont="1" applyFill="1" applyBorder="1" applyAlignment="1" applyProtection="1">
      <alignment vertical="top"/>
      <protection locked="0"/>
    </xf>
    <xf numFmtId="0" fontId="8" fillId="2" borderId="0" xfId="8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7" fillId="2" borderId="0" xfId="8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/>
    </xf>
    <xf numFmtId="0" fontId="7" fillId="2" borderId="7" xfId="8" applyFont="1" applyFill="1" applyBorder="1" applyAlignment="1">
      <alignment vertical="top"/>
    </xf>
    <xf numFmtId="3" fontId="8" fillId="2" borderId="7" xfId="8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43" fontId="8" fillId="2" borderId="0" xfId="3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6" fillId="9" borderId="5" xfId="0" applyFont="1" applyFill="1" applyBorder="1" applyAlignment="1">
      <alignment vertical="center"/>
    </xf>
    <xf numFmtId="3" fontId="8" fillId="2" borderId="0" xfId="8" applyNumberFormat="1" applyFont="1" applyFill="1" applyBorder="1" applyAlignment="1">
      <alignment vertical="top"/>
    </xf>
    <xf numFmtId="3" fontId="8" fillId="0" borderId="0" xfId="8" applyNumberFormat="1" applyFont="1" applyFill="1" applyBorder="1" applyAlignment="1" applyProtection="1">
      <alignment vertical="top"/>
      <protection locked="0"/>
    </xf>
    <xf numFmtId="3" fontId="7" fillId="0" borderId="0" xfId="8" applyNumberFormat="1" applyFont="1" applyFill="1" applyBorder="1" applyAlignment="1">
      <alignment horizontal="right" vertical="top" wrapText="1"/>
    </xf>
    <xf numFmtId="0" fontId="4" fillId="2" borderId="7" xfId="0" applyFont="1" applyFill="1" applyBorder="1"/>
    <xf numFmtId="0" fontId="38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/>
    <xf numFmtId="4" fontId="4" fillId="2" borderId="0" xfId="0" applyNumberFormat="1" applyFont="1" applyFill="1"/>
    <xf numFmtId="0" fontId="26" fillId="9" borderId="10" xfId="0" applyFont="1" applyFill="1" applyBorder="1"/>
    <xf numFmtId="0" fontId="4" fillId="2" borderId="9" xfId="0" applyFont="1" applyFill="1" applyBorder="1"/>
    <xf numFmtId="3" fontId="8" fillId="0" borderId="0" xfId="8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left" wrapText="1"/>
    </xf>
    <xf numFmtId="0" fontId="4" fillId="2" borderId="11" xfId="0" applyFont="1" applyFill="1" applyBorder="1"/>
    <xf numFmtId="0" fontId="8" fillId="2" borderId="0" xfId="0" applyFont="1" applyFill="1" applyAlignment="1">
      <alignment wrapText="1"/>
    </xf>
    <xf numFmtId="43" fontId="8" fillId="2" borderId="0" xfId="3" applyNumberFormat="1" applyFont="1" applyFill="1" applyAlignment="1">
      <alignment horizontal="center"/>
    </xf>
    <xf numFmtId="0" fontId="7" fillId="2" borderId="0" xfId="0" applyFont="1" applyFill="1" applyBorder="1" applyAlignment="1"/>
    <xf numFmtId="170" fontId="5" fillId="9" borderId="6" xfId="3" applyNumberFormat="1" applyFont="1" applyFill="1" applyBorder="1" applyAlignment="1">
      <alignment horizontal="center" vertical="center" wrapText="1"/>
    </xf>
    <xf numFmtId="170" fontId="5" fillId="9" borderId="5" xfId="3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Continuous" vertical="center"/>
    </xf>
    <xf numFmtId="0" fontId="7" fillId="2" borderId="0" xfId="1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10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4" fillId="1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>
      <alignment horizontal="right" vertical="top"/>
    </xf>
    <xf numFmtId="43" fontId="8" fillId="10" borderId="0" xfId="3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3" fontId="4" fillId="10" borderId="0" xfId="0" applyNumberFormat="1" applyFont="1" applyFill="1" applyBorder="1" applyAlignment="1">
      <alignment horizontal="right" vertical="top"/>
    </xf>
    <xf numFmtId="3" fontId="6" fillId="2" borderId="35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6" fillId="2" borderId="7" xfId="0" applyNumberFormat="1" applyFont="1" applyFill="1" applyBorder="1" applyAlignment="1">
      <alignment horizontal="right" vertical="top"/>
    </xf>
    <xf numFmtId="0" fontId="8" fillId="2" borderId="7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43" fontId="8" fillId="2" borderId="0" xfId="3" applyFont="1" applyFill="1" applyBorder="1" applyAlignment="1">
      <alignment vertical="top"/>
    </xf>
    <xf numFmtId="170" fontId="5" fillId="9" borderId="10" xfId="3" applyNumberFormat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Continuous" vertical="center"/>
    </xf>
    <xf numFmtId="0" fontId="7" fillId="2" borderId="9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/>
    </xf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7" fillId="2" borderId="0" xfId="8" applyFont="1" applyFill="1" applyBorder="1" applyAlignment="1" applyProtection="1"/>
    <xf numFmtId="0" fontId="5" fillId="9" borderId="4" xfId="8" applyFont="1" applyFill="1" applyBorder="1" applyAlignment="1" applyProtection="1">
      <alignment horizontal="center" vertical="center" wrapText="1"/>
    </xf>
    <xf numFmtId="0" fontId="5" fillId="9" borderId="5" xfId="8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Continuous" vertical="center"/>
    </xf>
    <xf numFmtId="0" fontId="7" fillId="2" borderId="3" xfId="1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1" applyNumberFormat="1" applyFont="1" applyFill="1" applyBorder="1" applyAlignment="1" applyProtection="1">
      <alignment vertical="top"/>
    </xf>
    <xf numFmtId="0" fontId="6" fillId="2" borderId="3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4" fillId="2" borderId="3" xfId="0" applyFont="1" applyFill="1" applyBorder="1" applyAlignment="1" applyProtection="1"/>
    <xf numFmtId="0" fontId="40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horizontal="right" vertical="top"/>
    </xf>
    <xf numFmtId="0" fontId="23" fillId="2" borderId="3" xfId="0" applyFont="1" applyFill="1" applyBorder="1" applyAlignment="1" applyProtection="1"/>
    <xf numFmtId="0" fontId="34" fillId="2" borderId="0" xfId="0" applyFont="1" applyFill="1" applyBorder="1" applyAlignment="1" applyProtection="1">
      <alignment vertical="top"/>
    </xf>
    <xf numFmtId="3" fontId="34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3" fontId="34" fillId="2" borderId="0" xfId="0" applyNumberFormat="1" applyFont="1" applyFill="1" applyBorder="1" applyAlignment="1" applyProtection="1">
      <alignment horizontal="center"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0" fontId="23" fillId="2" borderId="6" xfId="0" applyFont="1" applyFill="1" applyBorder="1" applyAlignment="1" applyProtection="1"/>
    <xf numFmtId="0" fontId="34" fillId="2" borderId="7" xfId="0" applyFont="1" applyFill="1" applyBorder="1" applyAlignment="1" applyProtection="1">
      <alignment vertical="top"/>
    </xf>
    <xf numFmtId="3" fontId="34" fillId="2" borderId="7" xfId="0" applyNumberFormat="1" applyFont="1" applyFill="1" applyBorder="1" applyAlignment="1" applyProtection="1">
      <alignment horizontal="center" vertical="top"/>
    </xf>
    <xf numFmtId="3" fontId="7" fillId="2" borderId="7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Protection="1"/>
    <xf numFmtId="43" fontId="8" fillId="2" borderId="0" xfId="3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43" fontId="8" fillId="2" borderId="0" xfId="3" applyFont="1" applyFill="1" applyBorder="1" applyAlignment="1" applyProtection="1">
      <alignment vertical="top"/>
    </xf>
    <xf numFmtId="0" fontId="5" fillId="9" borderId="10" xfId="8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vertical="top"/>
    </xf>
    <xf numFmtId="0" fontId="7" fillId="2" borderId="9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vertical="top"/>
    </xf>
    <xf numFmtId="0" fontId="4" fillId="2" borderId="9" xfId="0" applyFont="1" applyFill="1" applyBorder="1" applyAlignment="1" applyProtection="1">
      <alignment vertical="top"/>
    </xf>
    <xf numFmtId="3" fontId="4" fillId="2" borderId="0" xfId="0" applyNumberFormat="1" applyFont="1" applyFill="1" applyBorder="1" applyProtection="1"/>
    <xf numFmtId="0" fontId="23" fillId="2" borderId="9" xfId="0" applyFont="1" applyFill="1" applyBorder="1" applyAlignment="1" applyProtection="1">
      <alignment vertical="top"/>
    </xf>
    <xf numFmtId="0" fontId="23" fillId="2" borderId="11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/>
    <xf numFmtId="0" fontId="5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9" borderId="1" xfId="8" applyFont="1" applyFill="1" applyBorder="1" applyAlignment="1">
      <alignment horizontal="center" vertical="center" wrapText="1"/>
    </xf>
    <xf numFmtId="0" fontId="5" fillId="9" borderId="2" xfId="8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6" xfId="8" applyFont="1" applyFill="1" applyBorder="1" applyAlignment="1">
      <alignment horizontal="center" vertical="center" wrapText="1"/>
    </xf>
    <xf numFmtId="0" fontId="5" fillId="9" borderId="7" xfId="8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3" fillId="2" borderId="3" xfId="0" applyFont="1" applyFill="1" applyBorder="1" applyAlignment="1">
      <alignment vertical="top"/>
    </xf>
    <xf numFmtId="3" fontId="6" fillId="2" borderId="0" xfId="3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8" fillId="2" borderId="0" xfId="3" applyNumberFormat="1" applyFont="1" applyFill="1" applyBorder="1" applyAlignment="1" applyProtection="1">
      <alignment vertical="top"/>
      <protection locked="0"/>
    </xf>
    <xf numFmtId="3" fontId="8" fillId="2" borderId="0" xfId="3" applyNumberFormat="1" applyFont="1" applyFill="1" applyBorder="1" applyAlignment="1">
      <alignment vertical="top"/>
    </xf>
    <xf numFmtId="3" fontId="4" fillId="2" borderId="0" xfId="3" applyNumberFormat="1" applyFont="1" applyFill="1" applyBorder="1" applyAlignment="1">
      <alignment vertical="top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/>
      <protection locked="0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5" fillId="9" borderId="8" xfId="8" applyFont="1" applyFill="1" applyBorder="1" applyAlignment="1">
      <alignment horizontal="center" vertical="center" wrapText="1"/>
    </xf>
    <xf numFmtId="0" fontId="5" fillId="9" borderId="11" xfId="8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/>
    </xf>
    <xf numFmtId="0" fontId="23" fillId="2" borderId="9" xfId="0" applyFont="1" applyFill="1" applyBorder="1" applyAlignment="1">
      <alignment vertical="top"/>
    </xf>
    <xf numFmtId="0" fontId="43" fillId="2" borderId="0" xfId="0" applyFont="1" applyFill="1"/>
    <xf numFmtId="0" fontId="4" fillId="2" borderId="9" xfId="0" applyFont="1" applyFill="1" applyBorder="1" applyAlignment="1">
      <alignment vertical="top"/>
    </xf>
    <xf numFmtId="3" fontId="4" fillId="2" borderId="0" xfId="0" applyNumberFormat="1" applyFont="1" applyFill="1" applyBorder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/>
    <xf numFmtId="0" fontId="36" fillId="9" borderId="4" xfId="0" applyFont="1" applyFill="1" applyBorder="1" applyAlignment="1">
      <alignment horizontal="center" vertical="center"/>
    </xf>
    <xf numFmtId="0" fontId="8" fillId="2" borderId="0" xfId="8" applyFont="1" applyFill="1" applyBorder="1" applyAlignment="1"/>
    <xf numFmtId="0" fontId="4" fillId="2" borderId="0" xfId="0" applyFont="1" applyFill="1" applyBorder="1" applyAlignment="1">
      <alignment wrapText="1"/>
    </xf>
    <xf numFmtId="0" fontId="40" fillId="2" borderId="0" xfId="8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3" fontId="8" fillId="2" borderId="0" xfId="3" applyNumberFormat="1" applyFont="1" applyFill="1" applyBorder="1" applyAlignment="1" applyProtection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40" fillId="2" borderId="0" xfId="8" applyFont="1" applyFill="1" applyBorder="1" applyAlignment="1" applyProtection="1">
      <alignment horizontal="center"/>
    </xf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Protection="1">
      <protection locked="0"/>
    </xf>
    <xf numFmtId="43" fontId="8" fillId="2" borderId="0" xfId="3" applyFont="1" applyFill="1" applyBorder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5" fillId="9" borderId="10" xfId="8" applyFont="1" applyFill="1" applyBorder="1" applyAlignment="1">
      <alignment horizontal="center" vertical="center"/>
    </xf>
    <xf numFmtId="3" fontId="8" fillId="2" borderId="7" xfId="3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8" fillId="11" borderId="0" xfId="8" applyFont="1" applyFill="1" applyBorder="1" applyAlignment="1">
      <alignment horizontal="center" vertical="center"/>
    </xf>
    <xf numFmtId="170" fontId="7" fillId="11" borderId="0" xfId="3" applyNumberFormat="1" applyFont="1" applyFill="1" applyBorder="1" applyAlignment="1">
      <alignment horizontal="center"/>
    </xf>
    <xf numFmtId="3" fontId="21" fillId="12" borderId="0" xfId="0" applyNumberFormat="1" applyFont="1" applyFill="1" applyBorder="1" applyAlignment="1" applyProtection="1">
      <alignment vertical="top"/>
      <protection locked="0"/>
    </xf>
    <xf numFmtId="0" fontId="13" fillId="10" borderId="0" xfId="0" applyFont="1" applyFill="1" applyBorder="1" applyAlignment="1">
      <alignment vertical="top"/>
    </xf>
    <xf numFmtId="3" fontId="22" fillId="12" borderId="35" xfId="0" applyNumberFormat="1" applyFont="1" applyFill="1" applyBorder="1" applyAlignment="1" applyProtection="1">
      <alignment vertical="top"/>
    </xf>
    <xf numFmtId="0" fontId="12" fillId="10" borderId="0" xfId="0" applyFont="1" applyFill="1" applyBorder="1" applyAlignment="1">
      <alignment vertical="top"/>
    </xf>
    <xf numFmtId="3" fontId="21" fillId="10" borderId="0" xfId="3" applyNumberFormat="1" applyFont="1" applyFill="1" applyBorder="1" applyAlignment="1">
      <alignment vertical="top"/>
    </xf>
    <xf numFmtId="3" fontId="22" fillId="12" borderId="0" xfId="0" applyNumberFormat="1" applyFont="1" applyFill="1" applyBorder="1" applyAlignment="1" applyProtection="1">
      <alignment vertical="top"/>
    </xf>
    <xf numFmtId="0" fontId="21" fillId="2" borderId="0" xfId="0" applyFont="1" applyFill="1" applyBorder="1" applyAlignment="1">
      <alignment horizontal="right"/>
    </xf>
    <xf numFmtId="3" fontId="22" fillId="12" borderId="0" xfId="0" applyNumberFormat="1" applyFont="1" applyFill="1" applyBorder="1" applyAlignment="1" applyProtection="1">
      <alignment horizontal="right" vertical="top"/>
    </xf>
    <xf numFmtId="3" fontId="21" fillId="13" borderId="0" xfId="3" applyNumberFormat="1" applyFont="1" applyFill="1" applyBorder="1" applyAlignment="1" applyProtection="1">
      <alignment horizontal="right" vertical="top" wrapText="1"/>
    </xf>
    <xf numFmtId="0" fontId="45" fillId="0" borderId="0" xfId="0" applyFont="1" applyFill="1"/>
    <xf numFmtId="0" fontId="26" fillId="2" borderId="0" xfId="0" applyFont="1" applyFill="1" applyBorder="1"/>
    <xf numFmtId="0" fontId="46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7" fillId="2" borderId="0" xfId="1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horizontal="centerContinuous"/>
    </xf>
    <xf numFmtId="170" fontId="5" fillId="9" borderId="0" xfId="3" applyNumberFormat="1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vertical="center"/>
    </xf>
    <xf numFmtId="0" fontId="48" fillId="2" borderId="0" xfId="1" applyNumberFormat="1" applyFont="1" applyFill="1" applyBorder="1" applyAlignment="1">
      <alignment horizontal="right" vertical="top"/>
    </xf>
    <xf numFmtId="171" fontId="8" fillId="2" borderId="0" xfId="3" applyNumberFormat="1" applyFont="1" applyFill="1" applyBorder="1" applyAlignment="1">
      <alignment vertical="top"/>
    </xf>
    <xf numFmtId="0" fontId="34" fillId="2" borderId="0" xfId="0" applyFont="1" applyFill="1" applyBorder="1" applyAlignment="1">
      <alignment vertical="top" wrapText="1"/>
    </xf>
    <xf numFmtId="0" fontId="34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8" fillId="0" borderId="0" xfId="3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 applyProtection="1">
      <alignment vertical="top"/>
    </xf>
    <xf numFmtId="0" fontId="49" fillId="2" borderId="0" xfId="0" applyFont="1" applyFill="1" applyBorder="1" applyAlignment="1">
      <alignment horizontal="right" vertical="top"/>
    </xf>
    <xf numFmtId="3" fontId="7" fillId="0" borderId="0" xfId="3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4" fillId="2" borderId="6" xfId="0" applyFont="1" applyFill="1" applyBorder="1" applyAlignment="1">
      <alignment vertical="top"/>
    </xf>
    <xf numFmtId="0" fontId="46" fillId="2" borderId="7" xfId="0" applyFont="1" applyFill="1" applyBorder="1" applyAlignment="1">
      <alignment horizontal="right" vertical="top"/>
    </xf>
    <xf numFmtId="0" fontId="26" fillId="9" borderId="8" xfId="0" applyFont="1" applyFill="1" applyBorder="1"/>
    <xf numFmtId="0" fontId="26" fillId="2" borderId="0" xfId="0" applyFont="1" applyFill="1" applyAlignment="1">
      <alignment vertical="top"/>
    </xf>
    <xf numFmtId="0" fontId="26" fillId="9" borderId="9" xfId="0" applyFont="1" applyFill="1" applyBorder="1"/>
    <xf numFmtId="3" fontId="7" fillId="2" borderId="0" xfId="0" applyNumberFormat="1" applyFont="1" applyFill="1" applyBorder="1" applyAlignment="1">
      <alignment vertical="top"/>
    </xf>
    <xf numFmtId="3" fontId="31" fillId="0" borderId="0" xfId="3" applyNumberFormat="1" applyFont="1" applyFill="1" applyBorder="1" applyAlignment="1">
      <alignment vertical="top"/>
    </xf>
    <xf numFmtId="43" fontId="51" fillId="2" borderId="0" xfId="3" applyFont="1" applyFill="1" applyBorder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8" fillId="0" borderId="7" xfId="0" applyNumberFormat="1" applyFont="1" applyFill="1" applyBorder="1" applyAlignment="1" applyProtection="1">
      <alignment vertical="top" wrapText="1"/>
    </xf>
    <xf numFmtId="49" fontId="7" fillId="0" borderId="7" xfId="0" applyNumberFormat="1" applyFont="1" applyFill="1" applyBorder="1" applyAlignment="1" applyProtection="1">
      <alignment horizontal="center" vertical="top" wrapText="1"/>
    </xf>
    <xf numFmtId="49" fontId="5" fillId="9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vertical="top"/>
    </xf>
    <xf numFmtId="0" fontId="4" fillId="0" borderId="0" xfId="0" applyFont="1" applyBorder="1"/>
    <xf numFmtId="49" fontId="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vertical="top" wrapText="1"/>
    </xf>
    <xf numFmtId="3" fontId="7" fillId="0" borderId="0" xfId="0" applyNumberFormat="1" applyFont="1" applyFill="1" applyBorder="1" applyAlignment="1" applyProtection="1">
      <alignment horizontal="right" vertical="top" wrapText="1"/>
    </xf>
    <xf numFmtId="3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4" fontId="8" fillId="0" borderId="0" xfId="0" applyNumberFormat="1" applyFont="1" applyFill="1" applyBorder="1" applyAlignment="1" applyProtection="1">
      <alignment vertical="top" wrapText="1"/>
    </xf>
    <xf numFmtId="4" fontId="8" fillId="0" borderId="0" xfId="0" applyNumberFormat="1" applyFont="1" applyFill="1" applyBorder="1" applyAlignment="1" applyProtection="1">
      <alignment horizontal="left" vertical="top"/>
    </xf>
    <xf numFmtId="3" fontId="8" fillId="0" borderId="0" xfId="0" applyNumberFormat="1" applyFont="1" applyFill="1" applyBorder="1" applyAlignment="1" applyProtection="1">
      <alignment vertical="top" wrapText="1"/>
    </xf>
    <xf numFmtId="49" fontId="5" fillId="9" borderId="1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left" vertical="top"/>
    </xf>
    <xf numFmtId="0" fontId="8" fillId="0" borderId="9" xfId="0" applyNumberFormat="1" applyFont="1" applyFill="1" applyBorder="1" applyAlignment="1" applyProtection="1">
      <alignment horizontal="left" vertical="top"/>
    </xf>
    <xf numFmtId="3" fontId="7" fillId="0" borderId="9" xfId="0" applyNumberFormat="1" applyFont="1" applyFill="1" applyBorder="1" applyAlignment="1" applyProtection="1">
      <alignment horizontal="right" vertical="top" wrapText="1"/>
    </xf>
    <xf numFmtId="3" fontId="8" fillId="0" borderId="9" xfId="0" applyNumberFormat="1" applyFont="1" applyFill="1" applyBorder="1" applyAlignment="1" applyProtection="1">
      <alignment horizontal="right" vertical="top" wrapText="1"/>
    </xf>
    <xf numFmtId="3" fontId="8" fillId="0" borderId="9" xfId="0" applyNumberFormat="1" applyFont="1" applyFill="1" applyBorder="1" applyAlignment="1" applyProtection="1">
      <alignment vertical="top" wrapText="1"/>
    </xf>
    <xf numFmtId="3" fontId="7" fillId="0" borderId="9" xfId="0" applyNumberFormat="1" applyFont="1" applyFill="1" applyBorder="1" applyAlignment="1" applyProtection="1">
      <alignment vertical="top" wrapText="1"/>
    </xf>
    <xf numFmtId="0" fontId="8" fillId="0" borderId="9" xfId="0" applyNumberFormat="1" applyFont="1" applyFill="1" applyBorder="1" applyAlignment="1" applyProtection="1">
      <alignment horizontal="right" vertical="top" wrapText="1"/>
    </xf>
    <xf numFmtId="49" fontId="8" fillId="0" borderId="0" xfId="0" applyNumberFormat="1" applyFont="1" applyFill="1" applyBorder="1" applyAlignment="1" applyProtection="1">
      <alignment horizontal="right" vertical="top" wrapText="1"/>
    </xf>
    <xf numFmtId="49" fontId="8" fillId="0" borderId="9" xfId="0" applyNumberFormat="1" applyFont="1" applyFill="1" applyBorder="1" applyAlignment="1" applyProtection="1">
      <alignment horizontal="right" vertical="top" wrapText="1"/>
    </xf>
    <xf numFmtId="0" fontId="8" fillId="0" borderId="9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/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9" xfId="0" applyNumberFormat="1" applyFont="1" applyFill="1" applyBorder="1" applyAlignment="1" applyProtection="1">
      <alignment vertical="top" wrapText="1"/>
    </xf>
    <xf numFmtId="4" fontId="7" fillId="0" borderId="0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8" fillId="2" borderId="9" xfId="0" applyNumberFormat="1" applyFont="1" applyFill="1" applyBorder="1" applyAlignment="1" applyProtection="1">
      <alignment vertical="top"/>
      <protection locked="0"/>
    </xf>
    <xf numFmtId="3" fontId="7" fillId="0" borderId="7" xfId="0" applyNumberFormat="1" applyFont="1" applyFill="1" applyBorder="1" applyAlignment="1" applyProtection="1">
      <alignment horizontal="right" vertical="top" wrapText="1"/>
    </xf>
    <xf numFmtId="3" fontId="7" fillId="0" borderId="11" xfId="0" applyNumberFormat="1" applyFont="1" applyFill="1" applyBorder="1" applyAlignment="1" applyProtection="1">
      <alignment horizontal="right" vertical="top" wrapText="1"/>
    </xf>
    <xf numFmtId="3" fontId="4" fillId="0" borderId="0" xfId="0" applyNumberFormat="1" applyFont="1"/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26" fillId="2" borderId="0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3" fontId="8" fillId="0" borderId="0" xfId="3" applyNumberFormat="1" applyFont="1" applyFill="1" applyBorder="1" applyAlignment="1" applyProtection="1">
      <alignment vertical="top"/>
      <protection locked="0"/>
    </xf>
    <xf numFmtId="3" fontId="31" fillId="2" borderId="0" xfId="0" applyNumberFormat="1" applyFont="1" applyFill="1" applyBorder="1" applyAlignment="1">
      <alignment vertical="top"/>
    </xf>
    <xf numFmtId="0" fontId="34" fillId="2" borderId="3" xfId="0" applyFont="1" applyFill="1" applyBorder="1" applyAlignment="1">
      <alignment horizontal="left" vertical="top"/>
    </xf>
    <xf numFmtId="0" fontId="52" fillId="2" borderId="0" xfId="0" applyFont="1" applyFill="1" applyBorder="1" applyAlignment="1">
      <alignment vertical="top"/>
    </xf>
    <xf numFmtId="3" fontId="34" fillId="2" borderId="0" xfId="0" applyNumberFormat="1" applyFont="1" applyFill="1" applyBorder="1" applyAlignment="1">
      <alignment vertical="top"/>
    </xf>
    <xf numFmtId="0" fontId="4" fillId="2" borderId="3" xfId="0" applyFont="1" applyFill="1" applyBorder="1"/>
    <xf numFmtId="49" fontId="2" fillId="0" borderId="0" xfId="0" applyNumberFormat="1" applyFont="1" applyBorder="1" applyAlignment="1"/>
    <xf numFmtId="0" fontId="4" fillId="2" borderId="6" xfId="0" applyFont="1" applyFill="1" applyBorder="1"/>
    <xf numFmtId="0" fontId="4" fillId="2" borderId="7" xfId="0" applyFont="1" applyFill="1" applyBorder="1" applyAlignment="1"/>
    <xf numFmtId="0" fontId="4" fillId="2" borderId="9" xfId="0" applyFont="1" applyFill="1" applyBorder="1" applyAlignment="1"/>
    <xf numFmtId="3" fontId="7" fillId="2" borderId="0" xfId="3" applyNumberFormat="1" applyFont="1" applyFill="1" applyBorder="1" applyAlignment="1">
      <alignment vertical="top"/>
    </xf>
    <xf numFmtId="3" fontId="34" fillId="2" borderId="0" xfId="3" applyNumberFormat="1" applyFont="1" applyFill="1" applyBorder="1" applyAlignment="1">
      <alignment vertical="top"/>
    </xf>
    <xf numFmtId="0" fontId="52" fillId="2" borderId="9" xfId="0" applyFont="1" applyFill="1" applyBorder="1" applyAlignment="1">
      <alignment vertical="top"/>
    </xf>
    <xf numFmtId="0" fontId="11" fillId="3" borderId="3" xfId="0" applyFont="1" applyFill="1" applyBorder="1" applyAlignment="1">
      <alignment horizontal="center"/>
    </xf>
    <xf numFmtId="0" fontId="37" fillId="2" borderId="0" xfId="8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7" fillId="2" borderId="0" xfId="8" applyFont="1" applyFill="1" applyBorder="1" applyAlignment="1">
      <alignment horizontal="center"/>
    </xf>
    <xf numFmtId="0" fontId="5" fillId="9" borderId="5" xfId="8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justify" vertical="top" wrapText="1"/>
    </xf>
    <xf numFmtId="0" fontId="3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5" fillId="9" borderId="4" xfId="0" applyNumberFormat="1" applyFont="1" applyFill="1" applyBorder="1" applyAlignment="1" applyProtection="1">
      <alignment horizontal="center" vertical="center" wrapText="1"/>
    </xf>
    <xf numFmtId="49" fontId="5" fillId="9" borderId="5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Fill="1" applyBorder="1" applyAlignment="1" applyProtection="1">
      <alignment horizontal="right" vertical="top" wrapText="1"/>
    </xf>
    <xf numFmtId="0" fontId="8" fillId="0" borderId="9" xfId="0" applyNumberFormat="1" applyFont="1" applyFill="1" applyBorder="1" applyAlignment="1" applyProtection="1">
      <alignment horizontal="right" vertical="top" wrapText="1"/>
    </xf>
    <xf numFmtId="49" fontId="8" fillId="0" borderId="9" xfId="0" applyNumberFormat="1" applyFont="1" applyFill="1" applyBorder="1" applyAlignment="1" applyProtection="1">
      <alignment horizontal="right" vertical="top" wrapText="1"/>
    </xf>
    <xf numFmtId="49" fontId="8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0" fillId="2" borderId="0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top" wrapText="1"/>
    </xf>
    <xf numFmtId="0" fontId="37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0" fontId="26" fillId="9" borderId="1" xfId="8" applyFont="1" applyFill="1" applyBorder="1" applyAlignment="1">
      <alignment horizontal="center" vertical="center"/>
    </xf>
    <xf numFmtId="0" fontId="26" fillId="9" borderId="3" xfId="8" applyFont="1" applyFill="1" applyBorder="1" applyAlignment="1">
      <alignment horizontal="center" vertical="center"/>
    </xf>
    <xf numFmtId="0" fontId="47" fillId="9" borderId="2" xfId="8" applyFont="1" applyFill="1" applyBorder="1" applyAlignment="1">
      <alignment horizontal="right" vertical="top"/>
    </xf>
    <xf numFmtId="0" fontId="47" fillId="9" borderId="0" xfId="8" applyFont="1" applyFill="1" applyBorder="1" applyAlignment="1">
      <alignment horizontal="right" vertical="top"/>
    </xf>
    <xf numFmtId="0" fontId="5" fillId="9" borderId="2" xfId="8" applyFont="1" applyFill="1" applyBorder="1" applyAlignment="1">
      <alignment horizontal="center" vertical="center"/>
    </xf>
    <xf numFmtId="0" fontId="5" fillId="9" borderId="0" xfId="8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distributed" wrapText="1"/>
    </xf>
    <xf numFmtId="0" fontId="7" fillId="11" borderId="0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left" vertical="top" wrapText="1"/>
    </xf>
    <xf numFmtId="0" fontId="44" fillId="10" borderId="35" xfId="0" applyFont="1" applyFill="1" applyBorder="1" applyAlignment="1">
      <alignment horizontal="left" vertical="top" wrapText="1"/>
    </xf>
    <xf numFmtId="0" fontId="22" fillId="10" borderId="0" xfId="0" applyFont="1" applyFill="1" applyBorder="1" applyAlignment="1">
      <alignment horizontal="left" vertical="top" wrapText="1"/>
    </xf>
    <xf numFmtId="0" fontId="44" fillId="10" borderId="0" xfId="0" applyFont="1" applyFill="1" applyBorder="1" applyAlignment="1">
      <alignment horizontal="left" vertical="top" wrapText="1"/>
    </xf>
    <xf numFmtId="0" fontId="7" fillId="11" borderId="37" xfId="8" applyFont="1" applyFill="1" applyBorder="1" applyAlignment="1">
      <alignment horizontal="center" vertical="center"/>
    </xf>
    <xf numFmtId="0" fontId="7" fillId="11" borderId="38" xfId="8" applyFont="1" applyFill="1" applyBorder="1" applyAlignment="1">
      <alignment horizontal="center" vertical="center"/>
    </xf>
    <xf numFmtId="0" fontId="44" fillId="10" borderId="36" xfId="0" applyFont="1" applyFill="1" applyBorder="1" applyAlignment="1">
      <alignment horizontal="center" vertical="center" wrapText="1"/>
    </xf>
    <xf numFmtId="0" fontId="44" fillId="1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39" fillId="2" borderId="0" xfId="0" applyNumberFormat="1" applyFont="1" applyFill="1" applyBorder="1" applyAlignment="1" applyProtection="1">
      <alignment horizontal="center"/>
      <protection locked="0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top"/>
    </xf>
    <xf numFmtId="0" fontId="7" fillId="2" borderId="0" xfId="1" applyNumberFormat="1" applyFont="1" applyFill="1" applyBorder="1" applyAlignment="1">
      <alignment horizontal="center" vertical="top"/>
    </xf>
    <xf numFmtId="0" fontId="7" fillId="2" borderId="9" xfId="1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9" borderId="2" xfId="8" applyFont="1" applyFill="1" applyBorder="1" applyAlignment="1">
      <alignment horizontal="center" vertical="center" wrapText="1"/>
    </xf>
    <xf numFmtId="0" fontId="5" fillId="9" borderId="7" xfId="8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7" xfId="0" applyFont="1" applyFill="1" applyBorder="1" applyAlignment="1" applyProtection="1">
      <alignment horizontal="center"/>
      <protection locked="0"/>
    </xf>
    <xf numFmtId="0" fontId="37" fillId="2" borderId="0" xfId="8" applyFont="1" applyFill="1" applyBorder="1" applyAlignment="1" applyProtection="1">
      <alignment horizontal="center"/>
    </xf>
    <xf numFmtId="0" fontId="9" fillId="2" borderId="0" xfId="8" applyFont="1" applyFill="1" applyBorder="1" applyAlignment="1" applyProtection="1">
      <alignment horizontal="center"/>
    </xf>
    <xf numFmtId="0" fontId="7" fillId="2" borderId="0" xfId="8" applyFont="1" applyFill="1" applyBorder="1" applyAlignment="1" applyProtection="1">
      <alignment horizontal="center"/>
    </xf>
    <xf numFmtId="0" fontId="5" fillId="9" borderId="5" xfId="8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top"/>
    </xf>
    <xf numFmtId="0" fontId="7" fillId="2" borderId="9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 vertical="top"/>
    </xf>
    <xf numFmtId="0" fontId="34" fillId="2" borderId="0" xfId="0" applyFont="1" applyFill="1" applyBorder="1" applyAlignment="1" applyProtection="1">
      <alignment horizontal="left" vertical="top"/>
    </xf>
    <xf numFmtId="0" fontId="34" fillId="2" borderId="7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170" fontId="8" fillId="0" borderId="0" xfId="3" applyNumberFormat="1" applyFont="1" applyFill="1" applyBorder="1" applyAlignment="1">
      <alignment horizontal="left" vertical="top"/>
    </xf>
    <xf numFmtId="43" fontId="8" fillId="2" borderId="0" xfId="3" applyNumberFormat="1" applyFont="1" applyFill="1" applyAlignment="1">
      <alignment horizontal="center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0" fontId="7" fillId="2" borderId="0" xfId="8" applyFont="1" applyFill="1" applyBorder="1" applyAlignment="1">
      <alignment horizontal="left" vertical="top"/>
    </xf>
    <xf numFmtId="0" fontId="8" fillId="2" borderId="0" xfId="8" applyFont="1" applyFill="1" applyBorder="1" applyAlignment="1">
      <alignment horizontal="left" vertical="top" wrapText="1"/>
    </xf>
    <xf numFmtId="0" fontId="8" fillId="2" borderId="0" xfId="8" applyFont="1" applyFill="1" applyBorder="1" applyAlignment="1">
      <alignment horizontal="left" vertical="top"/>
    </xf>
    <xf numFmtId="0" fontId="7" fillId="2" borderId="0" xfId="8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43" fontId="8" fillId="2" borderId="7" xfId="3" applyFont="1" applyFill="1" applyBorder="1" applyAlignment="1" applyProtection="1">
      <alignment horizontal="center"/>
      <protection locked="0"/>
    </xf>
    <xf numFmtId="0" fontId="7" fillId="0" borderId="7" xfId="6" applyFont="1" applyBorder="1" applyAlignment="1">
      <alignment horizontal="center"/>
    </xf>
    <xf numFmtId="0" fontId="7" fillId="0" borderId="1" xfId="6" applyFont="1" applyBorder="1" applyAlignment="1">
      <alignment horizontal="center" wrapText="1"/>
    </xf>
    <xf numFmtId="0" fontId="7" fillId="0" borderId="2" xfId="6" applyFont="1" applyBorder="1" applyAlignment="1">
      <alignment horizontal="center" wrapText="1"/>
    </xf>
    <xf numFmtId="0" fontId="7" fillId="0" borderId="8" xfId="6" applyFont="1" applyBorder="1" applyAlignment="1">
      <alignment horizontal="center" wrapText="1"/>
    </xf>
    <xf numFmtId="0" fontId="7" fillId="0" borderId="3" xfId="6" applyFont="1" applyBorder="1" applyAlignment="1">
      <alignment horizontal="center"/>
    </xf>
    <xf numFmtId="0" fontId="7" fillId="0" borderId="0" xfId="6" applyFont="1" applyAlignment="1">
      <alignment horizontal="center"/>
    </xf>
    <xf numFmtId="0" fontId="7" fillId="0" borderId="9" xfId="6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8" fillId="0" borderId="0" xfId="6" applyFont="1" applyAlignment="1">
      <alignment horizontal="center"/>
    </xf>
    <xf numFmtId="0" fontId="7" fillId="0" borderId="0" xfId="6" applyFont="1" applyAlignment="1">
      <alignment horizontal="center" vertical="center"/>
    </xf>
    <xf numFmtId="0" fontId="31" fillId="0" borderId="6" xfId="6" applyFont="1" applyBorder="1" applyAlignment="1">
      <alignment horizontal="left" vertical="top" wrapText="1"/>
    </xf>
    <xf numFmtId="0" fontId="31" fillId="0" borderId="7" xfId="6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 vertical="top" wrapText="1"/>
    </xf>
    <xf numFmtId="49" fontId="28" fillId="0" borderId="0" xfId="0" applyNumberFormat="1" applyFont="1" applyAlignment="1">
      <alignment horizontal="center" vertical="top" wrapText="1"/>
    </xf>
    <xf numFmtId="49" fontId="28" fillId="0" borderId="7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horizontal="left" vertical="top" wrapText="1"/>
    </xf>
    <xf numFmtId="49" fontId="29" fillId="4" borderId="26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49" fontId="28" fillId="0" borderId="0" xfId="0" applyNumberFormat="1" applyFont="1" applyAlignment="1">
      <alignment horizontal="right" vertical="center" wrapText="1"/>
    </xf>
    <xf numFmtId="49" fontId="27" fillId="0" borderId="0" xfId="0" applyNumberFormat="1" applyFont="1" applyAlignment="1">
      <alignment horizontal="left" vertical="center" wrapText="1"/>
    </xf>
    <xf numFmtId="0" fontId="27" fillId="0" borderId="2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68" fontId="4" fillId="0" borderId="8" xfId="3" applyNumberFormat="1" applyFont="1" applyFill="1" applyBorder="1" applyAlignment="1">
      <alignment horizontal="center" vertical="center"/>
    </xf>
    <xf numFmtId="168" fontId="4" fillId="0" borderId="9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37" fontId="11" fillId="3" borderId="26" xfId="1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2" borderId="0" xfId="0" applyFont="1" applyFill="1" applyAlignment="1">
      <alignment horizontal="left" vertical="top" wrapText="1"/>
    </xf>
    <xf numFmtId="37" fontId="11" fillId="3" borderId="26" xfId="1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168" fontId="20" fillId="2" borderId="29" xfId="10" applyNumberFormat="1" applyFont="1" applyFill="1" applyBorder="1" applyAlignment="1">
      <alignment horizontal="center"/>
    </xf>
    <xf numFmtId="168" fontId="20" fillId="2" borderId="21" xfId="1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1" fillId="3" borderId="26" xfId="8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26" xfId="0" applyFont="1" applyFill="1" applyBorder="1" applyAlignment="1">
      <alignment horizontal="right"/>
    </xf>
    <xf numFmtId="0" fontId="12" fillId="6" borderId="2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 indent="3"/>
    </xf>
    <xf numFmtId="0" fontId="13" fillId="2" borderId="10" xfId="0" applyFont="1" applyFill="1" applyBorder="1" applyAlignment="1">
      <alignment horizontal="left" vertical="center" wrapText="1" indent="3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top" wrapText="1" indent="1"/>
    </xf>
    <xf numFmtId="0" fontId="12" fillId="2" borderId="34" xfId="0" applyFont="1" applyFill="1" applyBorder="1" applyAlignment="1">
      <alignment horizontal="left" vertical="top" wrapText="1" inden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44" fontId="8" fillId="2" borderId="26" xfId="2" applyFont="1" applyFill="1" applyBorder="1" applyAlignment="1" applyProtection="1">
      <alignment vertical="center" wrapText="1"/>
      <protection locked="0"/>
    </xf>
    <xf numFmtId="44" fontId="4" fillId="2" borderId="26" xfId="2" applyFont="1" applyFill="1" applyBorder="1" applyAlignment="1" applyProtection="1">
      <alignment wrapTex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5" fillId="4" borderId="4" xfId="8" applyFont="1" applyFill="1" applyBorder="1" applyAlignment="1">
      <alignment horizontal="center" vertical="center"/>
    </xf>
    <xf numFmtId="0" fontId="5" fillId="4" borderId="5" xfId="8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6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14" borderId="12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</cellXfs>
  <cellStyles count="11">
    <cellStyle name="=C:\WINNT\SYSTEM32\COMMAND.COM" xfId="1" xr:uid="{00000000-0005-0000-0000-000005000000}"/>
    <cellStyle name="Millares" xfId="3" builtinId="3"/>
    <cellStyle name="Millares 2" xfId="7" xr:uid="{00000000-0005-0000-0000-000024000000}"/>
    <cellStyle name="Millares 2 2" xfId="9" xr:uid="{00000000-0005-0000-0000-000036000000}"/>
    <cellStyle name="Moneda" xfId="2" builtinId="4"/>
    <cellStyle name="Moneda 2 2" xfId="5" xr:uid="{00000000-0005-0000-0000-000017000000}"/>
    <cellStyle name="Normal" xfId="0" builtinId="0"/>
    <cellStyle name="Normal 2" xfId="8" xr:uid="{00000000-0005-0000-0000-000034000000}"/>
    <cellStyle name="Normal 2 2" xfId="6" xr:uid="{00000000-0005-0000-0000-000019000000}"/>
    <cellStyle name="Normal 9" xfId="10" xr:uid="{00000000-0005-0000-0000-000037000000}"/>
    <cellStyle name="Porcentaje" xfId="4" builtinId="5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TRIMESTRAL/2017/1er/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61"/>
  <sheetViews>
    <sheetView showGridLines="0" topLeftCell="A43" zoomScale="95" zoomScaleNormal="95" workbookViewId="0">
      <selection activeCell="M47" sqref="M47"/>
    </sheetView>
  </sheetViews>
  <sheetFormatPr baseColWidth="10" defaultColWidth="11.42578125" defaultRowHeight="12"/>
  <cols>
    <col min="1" max="1" width="0.85546875" style="22" customWidth="1"/>
    <col min="2" max="2" width="24.28515625" style="22" customWidth="1"/>
    <col min="3" max="3" width="29" style="22" customWidth="1"/>
    <col min="4" max="5" width="13.85546875" style="22" customWidth="1"/>
    <col min="6" max="6" width="0.5703125" style="22" customWidth="1"/>
    <col min="7" max="7" width="27.140625" style="478" customWidth="1"/>
    <col min="8" max="8" width="20.85546875" style="478" customWidth="1"/>
    <col min="9" max="10" width="13.85546875" style="22" customWidth="1"/>
    <col min="11" max="11" width="0.85546875" style="22" customWidth="1"/>
    <col min="12" max="12" width="11.42578125" style="22"/>
    <col min="13" max="13" width="12.28515625" style="22" customWidth="1"/>
    <col min="14" max="16384" width="11.42578125" style="22"/>
  </cols>
  <sheetData>
    <row r="1" spans="1:13" ht="15.75">
      <c r="C1" s="621" t="s">
        <v>0</v>
      </c>
      <c r="D1" s="621"/>
      <c r="E1" s="621"/>
      <c r="F1" s="621"/>
      <c r="G1" s="621"/>
      <c r="H1" s="621"/>
      <c r="I1" s="621"/>
    </row>
    <row r="2" spans="1:13" ht="15">
      <c r="B2" s="493"/>
      <c r="C2" s="622" t="s">
        <v>1</v>
      </c>
      <c r="D2" s="622"/>
      <c r="E2" s="622"/>
      <c r="F2" s="622"/>
      <c r="G2" s="622"/>
      <c r="H2" s="622"/>
      <c r="I2" s="622"/>
      <c r="J2" s="493"/>
      <c r="K2" s="493"/>
    </row>
    <row r="3" spans="1:13">
      <c r="B3" s="493"/>
      <c r="C3" s="623" t="s">
        <v>665</v>
      </c>
      <c r="D3" s="623"/>
      <c r="E3" s="623"/>
      <c r="F3" s="623"/>
      <c r="G3" s="623"/>
      <c r="H3" s="623"/>
      <c r="I3" s="623"/>
      <c r="J3" s="493"/>
      <c r="K3" s="493"/>
    </row>
    <row r="4" spans="1:13" ht="5.25" customHeight="1">
      <c r="B4" s="493"/>
      <c r="C4" s="623" t="s">
        <v>3</v>
      </c>
      <c r="D4" s="623"/>
      <c r="E4" s="623"/>
      <c r="F4" s="623"/>
      <c r="G4" s="623"/>
      <c r="H4" s="623"/>
      <c r="I4" s="623"/>
      <c r="J4" s="493"/>
      <c r="K4" s="493"/>
    </row>
    <row r="5" spans="1:13" s="604" customFormat="1" ht="30" customHeight="1">
      <c r="A5" s="605"/>
      <c r="B5" s="624" t="s">
        <v>4</v>
      </c>
      <c r="C5" s="624"/>
      <c r="D5" s="331">
        <v>2022</v>
      </c>
      <c r="E5" s="331">
        <v>2021</v>
      </c>
      <c r="F5" s="330"/>
      <c r="G5" s="624" t="s">
        <v>4</v>
      </c>
      <c r="H5" s="624"/>
      <c r="I5" s="331">
        <v>2022</v>
      </c>
      <c r="J5" s="331">
        <v>2021</v>
      </c>
      <c r="K5" s="509"/>
    </row>
    <row r="6" spans="1:13" s="323" customFormat="1" ht="3" customHeight="1">
      <c r="A6" s="332"/>
      <c r="B6" s="333"/>
      <c r="C6" s="333"/>
      <c r="D6" s="495"/>
      <c r="E6" s="495"/>
      <c r="F6" s="325"/>
      <c r="G6" s="325"/>
      <c r="H6" s="325"/>
      <c r="K6" s="369"/>
    </row>
    <row r="7" spans="1:13" s="478" customFormat="1">
      <c r="A7" s="606"/>
      <c r="B7" s="625" t="s">
        <v>5</v>
      </c>
      <c r="C7" s="625"/>
      <c r="D7" s="410"/>
      <c r="E7" s="410"/>
      <c r="F7" s="326"/>
      <c r="G7" s="625" t="s">
        <v>6</v>
      </c>
      <c r="H7" s="625"/>
      <c r="I7" s="410"/>
      <c r="J7" s="410"/>
      <c r="K7" s="616"/>
    </row>
    <row r="8" spans="1:13">
      <c r="A8" s="381"/>
      <c r="B8" s="626" t="s">
        <v>7</v>
      </c>
      <c r="C8" s="626"/>
      <c r="D8" s="550">
        <f>SUM(D9:D15)</f>
        <v>2192226</v>
      </c>
      <c r="E8" s="550">
        <f>SUM(E9:E15)</f>
        <v>1912086</v>
      </c>
      <c r="F8" s="326"/>
      <c r="G8" s="625" t="s">
        <v>8</v>
      </c>
      <c r="H8" s="625"/>
      <c r="I8" s="550">
        <f>SUM(I9:I11)</f>
        <v>1744805</v>
      </c>
      <c r="J8" s="550">
        <f>SUM(J9:J11)</f>
        <v>1401456</v>
      </c>
      <c r="K8" s="490"/>
    </row>
    <row r="9" spans="1:13">
      <c r="A9" s="498"/>
      <c r="B9" s="627" t="s">
        <v>9</v>
      </c>
      <c r="C9" s="627"/>
      <c r="D9" s="475">
        <v>0</v>
      </c>
      <c r="E9" s="475">
        <v>0</v>
      </c>
      <c r="F9" s="326"/>
      <c r="G9" s="627" t="s">
        <v>10</v>
      </c>
      <c r="H9" s="627"/>
      <c r="I9" s="475">
        <v>408397</v>
      </c>
      <c r="J9" s="475">
        <v>308881</v>
      </c>
      <c r="K9" s="490"/>
    </row>
    <row r="10" spans="1:13">
      <c r="A10" s="498"/>
      <c r="B10" s="627" t="s">
        <v>11</v>
      </c>
      <c r="C10" s="627"/>
      <c r="D10" s="475">
        <v>0</v>
      </c>
      <c r="E10" s="475">
        <v>0</v>
      </c>
      <c r="F10" s="326"/>
      <c r="G10" s="627" t="s">
        <v>12</v>
      </c>
      <c r="H10" s="627"/>
      <c r="I10" s="475">
        <v>167407</v>
      </c>
      <c r="J10" s="475">
        <v>139569</v>
      </c>
      <c r="K10" s="490"/>
    </row>
    <row r="11" spans="1:13" ht="12" customHeight="1">
      <c r="A11" s="498"/>
      <c r="B11" s="627" t="s">
        <v>13</v>
      </c>
      <c r="C11" s="627"/>
      <c r="D11" s="475">
        <v>0</v>
      </c>
      <c r="E11" s="475">
        <v>0</v>
      </c>
      <c r="F11" s="326"/>
      <c r="G11" s="627" t="s">
        <v>14</v>
      </c>
      <c r="H11" s="627"/>
      <c r="I11" s="475">
        <v>1169001</v>
      </c>
      <c r="J11" s="475">
        <v>953006</v>
      </c>
      <c r="K11" s="490"/>
    </row>
    <row r="12" spans="1:13">
      <c r="A12" s="498"/>
      <c r="B12" s="627" t="s">
        <v>15</v>
      </c>
      <c r="C12" s="627"/>
      <c r="D12" s="475">
        <v>2141731</v>
      </c>
      <c r="E12" s="475">
        <v>1868338</v>
      </c>
      <c r="F12" s="326"/>
      <c r="G12" s="409"/>
      <c r="H12" s="349"/>
      <c r="I12" s="608"/>
      <c r="J12" s="608"/>
      <c r="K12" s="490"/>
    </row>
    <row r="13" spans="1:13">
      <c r="A13" s="498"/>
      <c r="B13" s="627" t="s">
        <v>16</v>
      </c>
      <c r="C13" s="627"/>
      <c r="D13" s="607">
        <v>50495</v>
      </c>
      <c r="E13" s="607">
        <v>42800</v>
      </c>
      <c r="F13" s="326"/>
      <c r="G13" s="625" t="s">
        <v>17</v>
      </c>
      <c r="H13" s="625"/>
      <c r="I13" s="550">
        <f>SUM(I14:I23)</f>
        <v>0</v>
      </c>
      <c r="J13" s="550">
        <f>SUM(J14:J23)</f>
        <v>0</v>
      </c>
      <c r="K13" s="490"/>
      <c r="M13" s="22" t="s">
        <v>3</v>
      </c>
    </row>
    <row r="14" spans="1:13">
      <c r="A14" s="498"/>
      <c r="B14" s="627" t="s">
        <v>18</v>
      </c>
      <c r="C14" s="627"/>
      <c r="D14" s="475">
        <v>0</v>
      </c>
      <c r="E14" s="475">
        <v>948</v>
      </c>
      <c r="F14" s="326"/>
      <c r="G14" s="627" t="s">
        <v>19</v>
      </c>
      <c r="H14" s="627"/>
      <c r="I14" s="475">
        <v>0</v>
      </c>
      <c r="J14" s="475">
        <v>0</v>
      </c>
      <c r="K14" s="490"/>
    </row>
    <row r="15" spans="1:13">
      <c r="A15" s="498"/>
      <c r="B15" s="627" t="s">
        <v>20</v>
      </c>
      <c r="C15" s="627"/>
      <c r="D15" s="475">
        <v>0</v>
      </c>
      <c r="E15" s="475">
        <v>0</v>
      </c>
      <c r="F15" s="326"/>
      <c r="G15" s="627" t="s">
        <v>21</v>
      </c>
      <c r="H15" s="627"/>
      <c r="I15" s="475">
        <v>0</v>
      </c>
      <c r="J15" s="475">
        <v>0</v>
      </c>
      <c r="K15" s="490"/>
    </row>
    <row r="16" spans="1:13" ht="12" customHeight="1">
      <c r="A16" s="381"/>
      <c r="B16" s="409"/>
      <c r="C16" s="349"/>
      <c r="D16" s="608"/>
      <c r="E16" s="608"/>
      <c r="F16" s="326"/>
      <c r="G16" s="627" t="s">
        <v>22</v>
      </c>
      <c r="H16" s="627"/>
      <c r="I16" s="475">
        <v>0</v>
      </c>
      <c r="J16" s="475">
        <v>0</v>
      </c>
      <c r="K16" s="490"/>
    </row>
    <row r="17" spans="1:13">
      <c r="A17" s="381"/>
      <c r="B17" s="626" t="s">
        <v>23</v>
      </c>
      <c r="C17" s="626"/>
      <c r="D17" s="550">
        <f>SUM(D21:D23)</f>
        <v>24810</v>
      </c>
      <c r="E17" s="550">
        <f>SUM(E21:E23)</f>
        <v>0</v>
      </c>
      <c r="F17" s="326"/>
      <c r="G17" s="627" t="s">
        <v>24</v>
      </c>
      <c r="H17" s="627"/>
      <c r="I17" s="475">
        <v>0</v>
      </c>
      <c r="J17" s="475">
        <v>0</v>
      </c>
      <c r="K17" s="490"/>
    </row>
    <row r="18" spans="1:13">
      <c r="A18" s="498"/>
      <c r="B18" s="626" t="s">
        <v>25</v>
      </c>
      <c r="C18" s="626"/>
      <c r="D18" s="550"/>
      <c r="E18" s="550"/>
      <c r="F18" s="326"/>
      <c r="G18" s="627" t="s">
        <v>26</v>
      </c>
      <c r="H18" s="627"/>
      <c r="I18" s="475">
        <v>0</v>
      </c>
      <c r="J18" s="475">
        <v>0</v>
      </c>
      <c r="K18" s="490"/>
    </row>
    <row r="19" spans="1:13">
      <c r="A19" s="498"/>
      <c r="B19" s="628" t="s">
        <v>27</v>
      </c>
      <c r="C19" s="628"/>
      <c r="D19" s="550"/>
      <c r="E19" s="550"/>
      <c r="F19" s="326"/>
      <c r="G19" s="627" t="s">
        <v>28</v>
      </c>
      <c r="H19" s="627"/>
      <c r="I19" s="475">
        <v>0</v>
      </c>
      <c r="J19" s="475">
        <v>0</v>
      </c>
      <c r="K19" s="490"/>
    </row>
    <row r="20" spans="1:13">
      <c r="A20" s="498"/>
      <c r="B20" s="382" t="s">
        <v>26</v>
      </c>
      <c r="C20" s="382"/>
      <c r="D20" s="550"/>
      <c r="E20" s="550"/>
      <c r="F20" s="326"/>
      <c r="G20" s="385" t="s">
        <v>29</v>
      </c>
      <c r="H20" s="385"/>
      <c r="I20" s="475"/>
      <c r="J20" s="475"/>
      <c r="K20" s="490"/>
    </row>
    <row r="21" spans="1:13" ht="12" customHeight="1">
      <c r="A21" s="498"/>
      <c r="B21" s="627" t="s">
        <v>23</v>
      </c>
      <c r="C21" s="627"/>
      <c r="D21" s="536">
        <v>24810</v>
      </c>
      <c r="E21" s="536">
        <v>0</v>
      </c>
      <c r="F21" s="326"/>
      <c r="G21" s="627" t="s">
        <v>30</v>
      </c>
      <c r="H21" s="627"/>
      <c r="I21" s="475">
        <v>0</v>
      </c>
      <c r="J21" s="475">
        <v>0</v>
      </c>
      <c r="K21" s="490"/>
    </row>
    <row r="22" spans="1:13" ht="12" customHeight="1">
      <c r="A22" s="498"/>
      <c r="B22" s="627" t="s">
        <v>31</v>
      </c>
      <c r="C22" s="627"/>
      <c r="D22" s="536"/>
      <c r="E22" s="536"/>
      <c r="F22" s="326"/>
      <c r="G22" s="627" t="s">
        <v>32</v>
      </c>
      <c r="H22" s="627"/>
      <c r="I22" s="475">
        <v>0</v>
      </c>
      <c r="J22" s="475">
        <v>0</v>
      </c>
      <c r="K22" s="490"/>
    </row>
    <row r="23" spans="1:13" ht="12" customHeight="1">
      <c r="A23" s="381"/>
      <c r="B23" s="629" t="s">
        <v>27</v>
      </c>
      <c r="C23" s="629"/>
      <c r="D23" s="475">
        <v>0</v>
      </c>
      <c r="E23" s="475">
        <v>0</v>
      </c>
      <c r="F23" s="326"/>
      <c r="G23" s="627" t="s">
        <v>33</v>
      </c>
      <c r="H23" s="627"/>
      <c r="I23" s="475">
        <v>0</v>
      </c>
      <c r="J23" s="475">
        <v>0</v>
      </c>
      <c r="K23" s="490"/>
    </row>
    <row r="24" spans="1:13">
      <c r="A24" s="381"/>
      <c r="B24" s="392" t="s">
        <v>26</v>
      </c>
      <c r="C24" s="392"/>
      <c r="D24" s="475"/>
      <c r="E24" s="475"/>
      <c r="F24" s="326"/>
      <c r="G24" s="409"/>
      <c r="H24" s="349"/>
      <c r="I24" s="608"/>
      <c r="J24" s="608"/>
      <c r="K24" s="490"/>
    </row>
    <row r="25" spans="1:13">
      <c r="A25" s="498"/>
      <c r="B25" s="409"/>
      <c r="C25" s="349"/>
      <c r="D25" s="608"/>
      <c r="E25" s="608"/>
      <c r="F25" s="326"/>
      <c r="G25" s="626" t="s">
        <v>34</v>
      </c>
      <c r="H25" s="626"/>
      <c r="I25" s="550">
        <f>SUM(I26:I28)</f>
        <v>3300</v>
      </c>
      <c r="J25" s="550">
        <f>SUM(J26:J28)</f>
        <v>0</v>
      </c>
      <c r="K25" s="490"/>
    </row>
    <row r="26" spans="1:13">
      <c r="A26" s="498"/>
      <c r="B26" s="626" t="s">
        <v>35</v>
      </c>
      <c r="C26" s="626"/>
      <c r="D26" s="550">
        <f>SUM(D27:D32)</f>
        <v>1044</v>
      </c>
      <c r="E26" s="550">
        <f>SUM(E27:E32)</f>
        <v>-2592</v>
      </c>
      <c r="F26" s="326"/>
      <c r="G26" s="627" t="s">
        <v>36</v>
      </c>
      <c r="H26" s="627"/>
      <c r="I26" s="475">
        <v>0</v>
      </c>
      <c r="J26" s="475">
        <v>0</v>
      </c>
      <c r="K26" s="490"/>
    </row>
    <row r="27" spans="1:13">
      <c r="A27" s="498"/>
      <c r="B27" s="627" t="s">
        <v>37</v>
      </c>
      <c r="C27" s="627"/>
      <c r="D27" s="607">
        <v>0</v>
      </c>
      <c r="E27" s="607">
        <v>0</v>
      </c>
      <c r="F27" s="326"/>
      <c r="G27" s="627" t="s">
        <v>38</v>
      </c>
      <c r="H27" s="627"/>
      <c r="I27" s="475">
        <v>3300</v>
      </c>
      <c r="J27" s="475">
        <v>0</v>
      </c>
      <c r="K27" s="490"/>
    </row>
    <row r="28" spans="1:13">
      <c r="A28" s="498"/>
      <c r="B28" s="627" t="s">
        <v>39</v>
      </c>
      <c r="C28" s="627"/>
      <c r="D28" s="475">
        <v>0</v>
      </c>
      <c r="E28" s="475">
        <v>0</v>
      </c>
      <c r="F28" s="326"/>
      <c r="G28" s="627" t="s">
        <v>40</v>
      </c>
      <c r="H28" s="627"/>
      <c r="I28" s="475">
        <v>0</v>
      </c>
      <c r="J28" s="475">
        <v>0</v>
      </c>
      <c r="K28" s="490"/>
    </row>
    <row r="29" spans="1:13">
      <c r="A29" s="498"/>
      <c r="B29" s="630" t="s">
        <v>41</v>
      </c>
      <c r="C29" s="630"/>
      <c r="D29" s="475">
        <v>0</v>
      </c>
      <c r="E29" s="475">
        <v>0</v>
      </c>
      <c r="F29" s="326"/>
      <c r="G29" s="409"/>
      <c r="H29" s="349"/>
      <c r="I29" s="608"/>
      <c r="J29" s="608"/>
      <c r="K29" s="490"/>
    </row>
    <row r="30" spans="1:13">
      <c r="A30" s="498"/>
      <c r="B30" s="501" t="s">
        <v>42</v>
      </c>
      <c r="C30" s="501"/>
      <c r="D30" s="475"/>
      <c r="E30" s="475"/>
      <c r="F30" s="326"/>
      <c r="G30" s="625" t="s">
        <v>43</v>
      </c>
      <c r="H30" s="625"/>
      <c r="I30" s="617">
        <f>SUM(I31:I35)</f>
        <v>0</v>
      </c>
      <c r="J30" s="617">
        <f>SUM(J31:J35)</f>
        <v>0</v>
      </c>
      <c r="K30" s="490"/>
    </row>
    <row r="31" spans="1:13">
      <c r="A31" s="498"/>
      <c r="B31" s="627" t="s">
        <v>44</v>
      </c>
      <c r="C31" s="627"/>
      <c r="D31" s="475">
        <v>0</v>
      </c>
      <c r="E31" s="475">
        <v>0</v>
      </c>
      <c r="F31" s="326"/>
      <c r="G31" s="627" t="s">
        <v>45</v>
      </c>
      <c r="H31" s="627"/>
      <c r="I31" s="475">
        <v>0</v>
      </c>
      <c r="J31" s="475">
        <v>0</v>
      </c>
      <c r="K31" s="490"/>
      <c r="M31" s="366" t="s">
        <v>3</v>
      </c>
    </row>
    <row r="32" spans="1:13">
      <c r="A32" s="381"/>
      <c r="B32" s="627" t="s">
        <v>46</v>
      </c>
      <c r="C32" s="627"/>
      <c r="D32" s="475">
        <v>1044</v>
      </c>
      <c r="E32" s="475">
        <v>-2592</v>
      </c>
      <c r="F32" s="326"/>
      <c r="G32" s="627" t="s">
        <v>47</v>
      </c>
      <c r="H32" s="627"/>
      <c r="I32" s="475">
        <v>0</v>
      </c>
      <c r="J32" s="475">
        <v>0</v>
      </c>
      <c r="K32" s="490"/>
    </row>
    <row r="33" spans="1:11">
      <c r="A33" s="609"/>
      <c r="B33" s="409"/>
      <c r="C33" s="535"/>
      <c r="D33" s="410"/>
      <c r="E33" s="410"/>
      <c r="F33" s="610"/>
      <c r="G33" s="627" t="s">
        <v>48</v>
      </c>
      <c r="H33" s="627"/>
      <c r="I33" s="475">
        <v>0</v>
      </c>
      <c r="J33" s="475">
        <v>0</v>
      </c>
      <c r="K33" s="490"/>
    </row>
    <row r="34" spans="1:11">
      <c r="A34" s="381"/>
      <c r="B34" s="631" t="s">
        <v>49</v>
      </c>
      <c r="C34" s="631"/>
      <c r="D34" s="611">
        <f>D8+D17+D26</f>
        <v>2218080</v>
      </c>
      <c r="E34" s="611">
        <f>E8+E17+E26</f>
        <v>1909494</v>
      </c>
      <c r="F34" s="326"/>
      <c r="G34" s="627" t="s">
        <v>50</v>
      </c>
      <c r="H34" s="627"/>
      <c r="I34" s="475">
        <v>0</v>
      </c>
      <c r="J34" s="475">
        <v>0</v>
      </c>
      <c r="K34" s="490"/>
    </row>
    <row r="35" spans="1:11">
      <c r="A35" s="612"/>
      <c r="B35" s="631"/>
      <c r="C35" s="631"/>
      <c r="D35" s="410"/>
      <c r="E35" s="410"/>
      <c r="F35" s="326"/>
      <c r="G35" s="627" t="s">
        <v>51</v>
      </c>
      <c r="H35" s="627"/>
      <c r="I35" s="475">
        <v>0</v>
      </c>
      <c r="J35" s="475">
        <v>0</v>
      </c>
      <c r="K35" s="490"/>
    </row>
    <row r="36" spans="1:11" ht="6" customHeight="1">
      <c r="A36" s="612"/>
      <c r="B36" s="326"/>
      <c r="C36" s="326"/>
      <c r="D36" s="326"/>
      <c r="E36" s="326"/>
      <c r="F36" s="326"/>
      <c r="G36" s="409"/>
      <c r="H36" s="349"/>
      <c r="I36" s="608"/>
      <c r="J36" s="608"/>
      <c r="K36" s="490"/>
    </row>
    <row r="37" spans="1:11" ht="26.25" customHeight="1">
      <c r="A37" s="612"/>
      <c r="B37" s="326"/>
      <c r="C37" s="326"/>
      <c r="D37" s="326"/>
      <c r="E37" s="326"/>
      <c r="F37" s="326"/>
      <c r="G37" s="626" t="s">
        <v>52</v>
      </c>
      <c r="H37" s="626"/>
      <c r="I37" s="617">
        <f>SUM(I38:I45)</f>
        <v>313592</v>
      </c>
      <c r="J37" s="617">
        <f>SUM(J38:J45)</f>
        <v>176308</v>
      </c>
      <c r="K37" s="490"/>
    </row>
    <row r="38" spans="1:11">
      <c r="A38" s="612"/>
      <c r="B38" s="326"/>
      <c r="C38" s="326"/>
      <c r="D38" s="326"/>
      <c r="E38" s="326"/>
      <c r="F38" s="326"/>
      <c r="G38" s="630" t="s">
        <v>53</v>
      </c>
      <c r="H38" s="630"/>
      <c r="I38" s="475">
        <v>0</v>
      </c>
      <c r="J38" s="475">
        <v>0</v>
      </c>
      <c r="K38" s="490"/>
    </row>
    <row r="39" spans="1:11" ht="12" customHeight="1">
      <c r="A39" s="612"/>
      <c r="B39" s="326"/>
      <c r="C39" s="326"/>
      <c r="D39" s="326"/>
      <c r="E39" s="326"/>
      <c r="F39" s="326"/>
      <c r="G39" s="501" t="s">
        <v>54</v>
      </c>
      <c r="H39" s="501"/>
      <c r="I39" s="475"/>
      <c r="J39" s="475"/>
      <c r="K39" s="490"/>
    </row>
    <row r="40" spans="1:11">
      <c r="A40" s="612"/>
      <c r="B40" s="326"/>
      <c r="C40" s="326"/>
      <c r="D40" s="326"/>
      <c r="E40" s="326"/>
      <c r="F40" s="326"/>
      <c r="G40" s="627" t="s">
        <v>55</v>
      </c>
      <c r="H40" s="627"/>
      <c r="I40" s="475">
        <v>0</v>
      </c>
      <c r="J40" s="475">
        <v>0</v>
      </c>
      <c r="K40" s="490"/>
    </row>
    <row r="41" spans="1:11">
      <c r="A41" s="612"/>
      <c r="B41" s="326"/>
      <c r="C41" s="326"/>
      <c r="D41" s="326"/>
      <c r="E41" s="326"/>
      <c r="F41" s="326"/>
      <c r="G41" s="627" t="s">
        <v>56</v>
      </c>
      <c r="H41" s="627"/>
      <c r="I41" s="475">
        <v>0</v>
      </c>
      <c r="J41" s="475">
        <v>0</v>
      </c>
      <c r="K41" s="490"/>
    </row>
    <row r="42" spans="1:11">
      <c r="A42" s="612"/>
      <c r="B42" s="326"/>
      <c r="C42" s="326"/>
      <c r="D42" s="326"/>
      <c r="E42" s="326"/>
      <c r="F42" s="326"/>
      <c r="G42" s="630" t="s">
        <v>57</v>
      </c>
      <c r="H42" s="630"/>
      <c r="I42" s="475">
        <v>0</v>
      </c>
      <c r="J42" s="475">
        <v>0</v>
      </c>
      <c r="K42" s="490"/>
    </row>
    <row r="43" spans="1:11">
      <c r="A43" s="612"/>
      <c r="B43" s="326"/>
      <c r="C43" s="326"/>
      <c r="D43" s="326"/>
      <c r="E43" s="326"/>
      <c r="F43" s="326"/>
      <c r="G43" s="501" t="s">
        <v>58</v>
      </c>
      <c r="H43" s="501"/>
      <c r="I43" s="475"/>
      <c r="J43" s="475"/>
      <c r="K43" s="490"/>
    </row>
    <row r="44" spans="1:11">
      <c r="A44" s="612"/>
      <c r="B44" s="326"/>
      <c r="C44" s="326"/>
      <c r="D44" s="326"/>
      <c r="E44" s="326"/>
      <c r="F44" s="326"/>
      <c r="G44" s="627" t="s">
        <v>59</v>
      </c>
      <c r="H44" s="627"/>
      <c r="I44" s="475">
        <v>0</v>
      </c>
      <c r="J44" s="475">
        <v>0</v>
      </c>
      <c r="K44" s="490"/>
    </row>
    <row r="45" spans="1:11">
      <c r="A45" s="612"/>
      <c r="B45" s="326"/>
      <c r="C45" s="326"/>
      <c r="D45" s="326"/>
      <c r="E45" s="326"/>
      <c r="F45" s="326"/>
      <c r="G45" s="627" t="s">
        <v>60</v>
      </c>
      <c r="H45" s="627"/>
      <c r="I45" s="475">
        <v>313592</v>
      </c>
      <c r="J45" s="475">
        <v>176308</v>
      </c>
      <c r="K45" s="490"/>
    </row>
    <row r="46" spans="1:11">
      <c r="A46" s="612"/>
      <c r="B46" s="326"/>
      <c r="C46" s="326"/>
      <c r="D46" s="326"/>
      <c r="E46" s="326"/>
      <c r="F46" s="326"/>
      <c r="G46" s="409"/>
      <c r="H46" s="349"/>
      <c r="I46" s="608"/>
      <c r="J46" s="608"/>
      <c r="K46" s="490"/>
    </row>
    <row r="47" spans="1:11">
      <c r="A47" s="612"/>
      <c r="B47" s="326"/>
      <c r="C47" s="326"/>
      <c r="D47" s="326"/>
      <c r="E47" s="326"/>
      <c r="F47" s="326"/>
      <c r="G47" s="626" t="s">
        <v>61</v>
      </c>
      <c r="H47" s="626"/>
      <c r="I47" s="617">
        <f>SUM(I48)</f>
        <v>0</v>
      </c>
      <c r="J47" s="617">
        <f>SUM(J48)</f>
        <v>0</v>
      </c>
      <c r="K47" s="490"/>
    </row>
    <row r="48" spans="1:11">
      <c r="A48" s="612"/>
      <c r="B48" s="326"/>
      <c r="C48" s="326"/>
      <c r="D48" s="326"/>
      <c r="E48" s="326"/>
      <c r="F48" s="326"/>
      <c r="G48" s="627" t="s">
        <v>62</v>
      </c>
      <c r="H48" s="627"/>
      <c r="I48" s="475">
        <v>0</v>
      </c>
      <c r="J48" s="475">
        <v>0</v>
      </c>
      <c r="K48" s="490"/>
    </row>
    <row r="49" spans="1:13">
      <c r="A49" s="612"/>
      <c r="B49" s="326"/>
      <c r="C49" s="326"/>
      <c r="D49" s="326"/>
      <c r="E49" s="326"/>
      <c r="F49" s="326"/>
      <c r="G49" s="409"/>
      <c r="H49" s="349"/>
      <c r="I49" s="608"/>
      <c r="J49" s="608"/>
      <c r="K49" s="490"/>
      <c r="M49" s="366" t="s">
        <v>3</v>
      </c>
    </row>
    <row r="50" spans="1:13">
      <c r="A50" s="612"/>
      <c r="B50" s="326"/>
      <c r="C50" s="326"/>
      <c r="D50" s="326"/>
      <c r="E50" s="326"/>
      <c r="F50" s="326"/>
      <c r="G50" s="631" t="s">
        <v>63</v>
      </c>
      <c r="H50" s="631"/>
      <c r="I50" s="618">
        <f>I8+I13+I25+I30+I37+I47</f>
        <v>2061697</v>
      </c>
      <c r="J50" s="618">
        <f>J8+J13+J25+J30+J37+J47</f>
        <v>1577764</v>
      </c>
      <c r="K50" s="619"/>
    </row>
    <row r="51" spans="1:13">
      <c r="A51" s="612"/>
      <c r="B51" s="326"/>
      <c r="C51" s="326"/>
      <c r="D51" s="326"/>
      <c r="E51" s="326"/>
      <c r="F51" s="326"/>
      <c r="G51" s="534"/>
      <c r="H51" s="534"/>
      <c r="I51" s="608"/>
      <c r="J51" s="608"/>
      <c r="K51" s="619"/>
    </row>
    <row r="52" spans="1:13">
      <c r="A52" s="612"/>
      <c r="B52" s="613" t="s">
        <v>3</v>
      </c>
      <c r="C52" s="326"/>
      <c r="D52" s="326"/>
      <c r="E52" s="326"/>
      <c r="F52" s="326"/>
      <c r="G52" s="636" t="s">
        <v>64</v>
      </c>
      <c r="H52" s="636"/>
      <c r="I52" s="618">
        <f>D34-I50</f>
        <v>156383</v>
      </c>
      <c r="J52" s="618">
        <f>E34-J50</f>
        <v>331730</v>
      </c>
      <c r="K52" s="619"/>
    </row>
    <row r="53" spans="1:13" ht="6" customHeight="1">
      <c r="A53" s="614"/>
      <c r="B53" s="363"/>
      <c r="C53" s="363"/>
      <c r="D53" s="363"/>
      <c r="E53" s="363"/>
      <c r="F53" s="363"/>
      <c r="G53" s="615"/>
      <c r="H53" s="615"/>
      <c r="I53" s="363"/>
      <c r="J53" s="363"/>
      <c r="K53" s="373"/>
    </row>
    <row r="54" spans="1:13" ht="14.1" customHeight="1">
      <c r="B54" s="392" t="s">
        <v>65</v>
      </c>
      <c r="C54" s="392"/>
      <c r="D54" s="392"/>
      <c r="E54" s="392"/>
      <c r="F54" s="392"/>
      <c r="G54" s="392"/>
      <c r="H54" s="392"/>
      <c r="I54" s="392"/>
      <c r="J54" s="392"/>
    </row>
    <row r="55" spans="1:13" ht="14.1" customHeight="1">
      <c r="B55" s="349"/>
      <c r="C55" s="350"/>
      <c r="D55" s="305"/>
      <c r="E55" s="305"/>
      <c r="G55" s="351"/>
      <c r="H55" s="350"/>
      <c r="I55" s="305"/>
      <c r="J55" s="305"/>
    </row>
    <row r="56" spans="1:13" ht="28.5" customHeight="1">
      <c r="B56" s="349"/>
      <c r="C56" s="637"/>
      <c r="D56" s="637"/>
      <c r="E56" s="305"/>
      <c r="G56" s="638"/>
      <c r="H56" s="638"/>
      <c r="I56" s="305"/>
      <c r="J56" s="305"/>
    </row>
    <row r="57" spans="1:13">
      <c r="B57" s="353"/>
      <c r="C57" s="639" t="s">
        <v>3</v>
      </c>
      <c r="D57" s="639"/>
      <c r="E57" s="305"/>
      <c r="F57" s="305"/>
      <c r="G57" s="639" t="s">
        <v>3</v>
      </c>
      <c r="H57" s="639"/>
      <c r="I57" s="365"/>
      <c r="J57" s="305"/>
    </row>
    <row r="58" spans="1:13">
      <c r="B58" s="356"/>
      <c r="C58" s="632" t="s">
        <v>3</v>
      </c>
      <c r="D58" s="632"/>
      <c r="E58" s="404"/>
      <c r="F58" s="404"/>
      <c r="G58" s="633" t="s">
        <v>3</v>
      </c>
      <c r="H58" s="633"/>
      <c r="I58" s="365"/>
      <c r="J58" s="305"/>
    </row>
    <row r="59" spans="1:13">
      <c r="C59" s="634" t="s">
        <v>3</v>
      </c>
      <c r="D59" s="634"/>
      <c r="G59" s="635" t="s">
        <v>3</v>
      </c>
      <c r="H59" s="635"/>
    </row>
    <row r="60" spans="1:13">
      <c r="D60" s="357"/>
    </row>
    <row r="61" spans="1:13">
      <c r="D61" s="357"/>
    </row>
  </sheetData>
  <sheetProtection formatCells="0" selectLockedCells="1"/>
  <mergeCells count="73">
    <mergeCell ref="C58:D58"/>
    <mergeCell ref="G58:H58"/>
    <mergeCell ref="C59:D59"/>
    <mergeCell ref="G59:H59"/>
    <mergeCell ref="G52:H52"/>
    <mergeCell ref="C56:D56"/>
    <mergeCell ref="G56:H56"/>
    <mergeCell ref="C57:D57"/>
    <mergeCell ref="G57:H57"/>
    <mergeCell ref="G44:H44"/>
    <mergeCell ref="G45:H45"/>
    <mergeCell ref="G47:H47"/>
    <mergeCell ref="G48:H48"/>
    <mergeCell ref="G50:H50"/>
    <mergeCell ref="G37:H37"/>
    <mergeCell ref="G38:H38"/>
    <mergeCell ref="G40:H40"/>
    <mergeCell ref="G41:H41"/>
    <mergeCell ref="G42:H42"/>
    <mergeCell ref="G33:H33"/>
    <mergeCell ref="B34:C34"/>
    <mergeCell ref="G34:H34"/>
    <mergeCell ref="B35:C35"/>
    <mergeCell ref="G35:H35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B23:C23"/>
    <mergeCell ref="G23:H23"/>
    <mergeCell ref="G25:H25"/>
    <mergeCell ref="B26:C26"/>
    <mergeCell ref="G26:H26"/>
    <mergeCell ref="B19:C19"/>
    <mergeCell ref="G19:H19"/>
    <mergeCell ref="B21:C21"/>
    <mergeCell ref="G21:H21"/>
    <mergeCell ref="B22:C22"/>
    <mergeCell ref="G22:H22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B7:C7"/>
    <mergeCell ref="G7:H7"/>
    <mergeCell ref="B8:C8"/>
    <mergeCell ref="G8:H8"/>
    <mergeCell ref="B9:C9"/>
    <mergeCell ref="G9:H9"/>
    <mergeCell ref="C1:I1"/>
    <mergeCell ref="C2:I2"/>
    <mergeCell ref="C3:I3"/>
    <mergeCell ref="C4:I4"/>
    <mergeCell ref="B5:C5"/>
    <mergeCell ref="G5:H5"/>
  </mergeCells>
  <printOptions horizontalCentered="1" verticalCentered="1"/>
  <pageMargins left="0.196850393700787" right="0.196850393700787" top="0.35433070866141703" bottom="0.511811023622047" header="0" footer="0"/>
  <pageSetup scale="81" orientation="landscape"/>
  <ignoredErrors>
    <ignoredError sqref="D23:D26 D16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P43"/>
  <sheetViews>
    <sheetView workbookViewId="0">
      <selection activeCell="P33" sqref="P33"/>
    </sheetView>
  </sheetViews>
  <sheetFormatPr baseColWidth="10" defaultColWidth="11.42578125" defaultRowHeight="12"/>
  <cols>
    <col min="1" max="1" width="5" style="265" customWidth="1"/>
    <col min="2" max="2" width="15.7109375" style="265" customWidth="1"/>
    <col min="3" max="3" width="9.7109375" style="265" customWidth="1"/>
    <col min="4" max="4" width="17.42578125" style="265" customWidth="1"/>
    <col min="5" max="5" width="19.140625" style="265" customWidth="1"/>
    <col min="6" max="6" width="5.85546875" style="265" customWidth="1"/>
    <col min="7" max="7" width="19.85546875" style="265" customWidth="1"/>
    <col min="8" max="8" width="6.85546875" style="265" customWidth="1"/>
    <col min="9" max="9" width="19.28515625" style="265" customWidth="1"/>
    <col min="10" max="10" width="2.42578125" style="265" customWidth="1"/>
    <col min="11" max="11" width="11.42578125" style="265" customWidth="1"/>
    <col min="12" max="12" width="17.5703125" style="265" customWidth="1"/>
    <col min="13" max="13" width="17" style="265" customWidth="1"/>
    <col min="14" max="14" width="14.7109375" style="265" customWidth="1"/>
    <col min="15" max="15" width="11.42578125" style="265"/>
    <col min="16" max="16" width="12.28515625" style="265" customWidth="1"/>
    <col min="17" max="16384" width="11.42578125" style="265"/>
  </cols>
  <sheetData>
    <row r="1" spans="1:16">
      <c r="A1" s="731" t="s">
        <v>289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16">
      <c r="A2" s="732" t="s">
        <v>290</v>
      </c>
      <c r="B2" s="733"/>
      <c r="C2" s="733"/>
      <c r="D2" s="733"/>
      <c r="E2" s="733"/>
      <c r="F2" s="733"/>
      <c r="G2" s="733"/>
      <c r="H2" s="733"/>
      <c r="I2" s="733"/>
      <c r="J2" s="734"/>
      <c r="K2" s="269"/>
    </row>
    <row r="3" spans="1:16">
      <c r="A3" s="735" t="s">
        <v>211</v>
      </c>
      <c r="B3" s="736"/>
      <c r="C3" s="736"/>
      <c r="D3" s="736"/>
      <c r="E3" s="736"/>
      <c r="F3" s="736"/>
      <c r="G3" s="736"/>
      <c r="H3" s="736"/>
      <c r="I3" s="736"/>
      <c r="J3" s="737"/>
      <c r="K3" s="269"/>
    </row>
    <row r="4" spans="1:16">
      <c r="A4" s="735" t="s">
        <v>67</v>
      </c>
      <c r="B4" s="736"/>
      <c r="C4" s="736"/>
      <c r="D4" s="736"/>
      <c r="E4" s="736"/>
      <c r="F4" s="736"/>
      <c r="G4" s="736"/>
      <c r="H4" s="736"/>
      <c r="I4" s="736"/>
      <c r="J4" s="737"/>
      <c r="K4" s="310"/>
    </row>
    <row r="5" spans="1:16">
      <c r="A5" s="266"/>
      <c r="B5" s="267"/>
      <c r="C5" s="267"/>
      <c r="D5" s="267"/>
      <c r="E5" s="267"/>
      <c r="F5" s="267"/>
      <c r="G5" s="267"/>
      <c r="H5" s="267"/>
      <c r="I5" s="267"/>
      <c r="J5" s="309"/>
      <c r="K5" s="310"/>
    </row>
    <row r="6" spans="1:16">
      <c r="A6" s="268" t="s">
        <v>291</v>
      </c>
      <c r="B6" s="269"/>
      <c r="C6" s="731"/>
      <c r="D6" s="731"/>
      <c r="E6" s="731"/>
      <c r="F6" s="731"/>
      <c r="G6" s="731"/>
      <c r="H6" s="731"/>
      <c r="I6" s="731"/>
      <c r="J6" s="311"/>
      <c r="K6" s="310"/>
    </row>
    <row r="7" spans="1:16">
      <c r="A7" s="270"/>
      <c r="B7" s="271"/>
      <c r="C7" s="271"/>
      <c r="D7" s="271"/>
      <c r="E7" s="271"/>
      <c r="F7" s="271"/>
      <c r="G7" s="271"/>
      <c r="H7" s="271"/>
      <c r="I7" s="271"/>
      <c r="J7" s="312"/>
      <c r="K7" s="310"/>
    </row>
    <row r="8" spans="1:16">
      <c r="A8" s="272"/>
      <c r="G8" s="273"/>
      <c r="J8" s="313"/>
      <c r="K8" s="288"/>
      <c r="L8" s="282"/>
    </row>
    <row r="9" spans="1:16">
      <c r="A9" s="274"/>
      <c r="B9" s="275"/>
      <c r="C9" s="275"/>
      <c r="D9" s="276"/>
      <c r="E9" s="277" t="s">
        <v>3</v>
      </c>
      <c r="F9" s="278"/>
      <c r="G9" s="277" t="s">
        <v>3</v>
      </c>
      <c r="H9" s="279"/>
      <c r="I9" s="277" t="s">
        <v>3</v>
      </c>
      <c r="J9" s="314"/>
      <c r="K9" s="288"/>
      <c r="L9" s="315"/>
    </row>
    <row r="10" spans="1:16">
      <c r="A10" s="272"/>
      <c r="J10" s="313"/>
      <c r="K10" s="288"/>
      <c r="L10" s="288"/>
    </row>
    <row r="11" spans="1:16">
      <c r="A11" s="268"/>
      <c r="B11" s="269"/>
      <c r="J11" s="313"/>
      <c r="K11" s="288"/>
    </row>
    <row r="12" spans="1:16">
      <c r="A12" s="272"/>
      <c r="B12" s="269" t="s">
        <v>3</v>
      </c>
      <c r="C12" s="280"/>
      <c r="D12" s="281"/>
      <c r="E12" s="282"/>
      <c r="F12" s="282"/>
      <c r="G12" s="283"/>
      <c r="H12" s="284"/>
      <c r="I12" s="282"/>
      <c r="J12" s="316"/>
      <c r="K12" s="317"/>
      <c r="L12" s="288" t="s">
        <v>3</v>
      </c>
      <c r="M12" s="284" t="s">
        <v>3</v>
      </c>
    </row>
    <row r="13" spans="1:16">
      <c r="A13" s="272"/>
      <c r="B13" s="269"/>
      <c r="C13" s="280"/>
      <c r="D13" s="281"/>
      <c r="E13" s="282"/>
      <c r="F13" s="282"/>
      <c r="G13" s="283"/>
      <c r="H13" s="284"/>
      <c r="I13" s="282"/>
      <c r="J13" s="318"/>
      <c r="M13" s="265" t="s">
        <v>3</v>
      </c>
    </row>
    <row r="14" spans="1:16" ht="13.5">
      <c r="A14" s="268"/>
      <c r="B14" s="269" t="s">
        <v>3</v>
      </c>
      <c r="C14" s="280"/>
      <c r="D14" s="285"/>
      <c r="E14" s="286" t="s">
        <v>292</v>
      </c>
      <c r="F14" s="284"/>
      <c r="G14" s="283"/>
      <c r="H14" s="287"/>
      <c r="I14" s="282"/>
      <c r="J14" s="318"/>
      <c r="L14" s="265" t="s">
        <v>3</v>
      </c>
      <c r="M14" s="284" t="s">
        <v>3</v>
      </c>
    </row>
    <row r="15" spans="1:16">
      <c r="A15" s="272"/>
      <c r="E15" s="284"/>
      <c r="F15" s="284"/>
      <c r="G15" s="288"/>
      <c r="H15" s="284"/>
      <c r="I15" s="288"/>
      <c r="J15" s="318"/>
      <c r="L15" s="265" t="s">
        <v>3</v>
      </c>
      <c r="N15" s="284"/>
    </row>
    <row r="16" spans="1:16">
      <c r="A16" s="272"/>
      <c r="C16" s="267"/>
      <c r="D16" s="289"/>
      <c r="E16" s="290"/>
      <c r="F16" s="290"/>
      <c r="G16" s="290"/>
      <c r="H16" s="284"/>
      <c r="I16" s="290"/>
      <c r="J16" s="318"/>
      <c r="L16" s="265" t="s">
        <v>3</v>
      </c>
      <c r="N16" s="284"/>
      <c r="P16" s="284"/>
    </row>
    <row r="17" spans="1:16">
      <c r="A17" s="272"/>
      <c r="E17" s="284"/>
      <c r="F17" s="284"/>
      <c r="G17" s="284"/>
      <c r="H17" s="284"/>
      <c r="J17" s="318"/>
      <c r="N17" s="284"/>
    </row>
    <row r="18" spans="1:16">
      <c r="A18" s="291"/>
      <c r="J18" s="319"/>
      <c r="K18" s="320"/>
      <c r="M18" s="320"/>
      <c r="N18" s="284"/>
      <c r="O18" s="320"/>
      <c r="P18" s="320"/>
    </row>
    <row r="19" spans="1:16">
      <c r="A19" s="291"/>
      <c r="B19" s="740"/>
      <c r="C19" s="740"/>
      <c r="E19" s="293"/>
      <c r="F19" s="292"/>
      <c r="G19" s="294"/>
      <c r="H19" s="292"/>
      <c r="I19" s="293"/>
      <c r="J19" s="318"/>
      <c r="L19" s="265" t="s">
        <v>3</v>
      </c>
      <c r="M19" s="284" t="s">
        <v>3</v>
      </c>
      <c r="N19" s="284"/>
    </row>
    <row r="20" spans="1:16">
      <c r="A20" s="291"/>
      <c r="J20" s="318"/>
      <c r="N20" s="284"/>
    </row>
    <row r="21" spans="1:16">
      <c r="A21" s="291"/>
      <c r="J21" s="318"/>
      <c r="N21" s="284"/>
    </row>
    <row r="22" spans="1:16">
      <c r="A22" s="291"/>
      <c r="J22" s="318"/>
      <c r="N22" s="284"/>
    </row>
    <row r="23" spans="1:16">
      <c r="A23" s="272"/>
      <c r="G23" s="295"/>
      <c r="J23" s="318"/>
    </row>
    <row r="24" spans="1:16">
      <c r="A24" s="291"/>
      <c r="B24" s="292"/>
      <c r="C24" s="292"/>
      <c r="E24" s="290"/>
      <c r="F24" s="269"/>
      <c r="G24" s="296"/>
      <c r="I24" s="290"/>
      <c r="J24" s="318"/>
    </row>
    <row r="25" spans="1:16">
      <c r="A25" s="291"/>
      <c r="C25" s="280"/>
      <c r="D25" s="280"/>
      <c r="E25" s="288"/>
      <c r="F25" s="288"/>
      <c r="G25" s="290"/>
      <c r="H25" s="288"/>
      <c r="I25" s="288"/>
      <c r="J25" s="318"/>
    </row>
    <row r="26" spans="1:16">
      <c r="A26" s="297"/>
      <c r="B26" s="280"/>
      <c r="C26" s="280"/>
      <c r="D26" s="280"/>
      <c r="E26" s="298"/>
      <c r="F26" s="298"/>
      <c r="G26" s="299"/>
      <c r="H26" s="288"/>
      <c r="I26" s="288"/>
      <c r="J26" s="318"/>
    </row>
    <row r="27" spans="1:16">
      <c r="A27" s="297"/>
      <c r="B27" s="280"/>
      <c r="C27" s="300"/>
      <c r="D27" s="280"/>
      <c r="E27" s="288"/>
      <c r="F27" s="288"/>
      <c r="G27" s="290"/>
      <c r="H27" s="288"/>
      <c r="I27" s="288"/>
      <c r="J27" s="318"/>
    </row>
    <row r="28" spans="1:16">
      <c r="A28" s="297"/>
      <c r="B28" s="300"/>
      <c r="C28" s="300"/>
      <c r="D28" s="280"/>
      <c r="E28" s="288"/>
      <c r="F28" s="288"/>
      <c r="G28" s="290"/>
      <c r="H28" s="288"/>
      <c r="I28" s="288"/>
      <c r="J28" s="318"/>
      <c r="N28" s="284"/>
    </row>
    <row r="29" spans="1:16">
      <c r="A29" s="291"/>
      <c r="B29" s="280"/>
      <c r="C29" s="280"/>
      <c r="D29" s="288"/>
      <c r="E29" s="290"/>
      <c r="G29" s="290"/>
      <c r="H29" s="290"/>
      <c r="I29" s="290"/>
      <c r="J29" s="318"/>
      <c r="N29" s="284"/>
    </row>
    <row r="30" spans="1:16">
      <c r="A30" s="301"/>
      <c r="B30" s="280"/>
      <c r="C30" s="280"/>
      <c r="D30" s="288"/>
      <c r="E30" s="302"/>
      <c r="G30" s="282"/>
      <c r="H30" s="290"/>
      <c r="I30" s="302"/>
      <c r="J30" s="318"/>
      <c r="M30" s="284"/>
      <c r="N30" s="284"/>
    </row>
    <row r="31" spans="1:16">
      <c r="A31" s="301"/>
      <c r="B31" s="280"/>
      <c r="C31" s="280"/>
      <c r="D31" s="288"/>
      <c r="E31" s="302"/>
      <c r="G31" s="282"/>
      <c r="H31" s="290"/>
      <c r="I31" s="302"/>
      <c r="J31" s="318"/>
      <c r="M31" s="284"/>
      <c r="N31" s="284"/>
    </row>
    <row r="32" spans="1:16">
      <c r="A32" s="297"/>
      <c r="B32" s="303"/>
      <c r="C32" s="280"/>
      <c r="D32" s="288"/>
      <c r="E32" s="282"/>
      <c r="G32" s="302"/>
      <c r="H32" s="288"/>
      <c r="I32" s="288"/>
      <c r="J32" s="318"/>
      <c r="N32" s="284"/>
    </row>
    <row r="33" spans="1:14">
      <c r="A33" s="297"/>
      <c r="B33" s="303"/>
      <c r="C33" s="304"/>
      <c r="D33" s="288"/>
      <c r="E33" s="282"/>
      <c r="G33" s="282"/>
      <c r="H33" s="288"/>
      <c r="I33" s="282"/>
      <c r="J33" s="318"/>
      <c r="M33" s="284"/>
      <c r="N33" s="284"/>
    </row>
    <row r="34" spans="1:14">
      <c r="A34" s="291"/>
      <c r="B34" s="292"/>
      <c r="D34" s="290"/>
      <c r="E34" s="269"/>
      <c r="F34" s="296"/>
      <c r="H34" s="290"/>
      <c r="I34" s="321"/>
      <c r="J34" s="318"/>
      <c r="N34" s="284"/>
    </row>
    <row r="35" spans="1:14">
      <c r="A35" s="741"/>
      <c r="B35" s="742"/>
      <c r="C35" s="742"/>
      <c r="D35" s="742"/>
      <c r="E35" s="742"/>
      <c r="F35" s="742"/>
      <c r="G35" s="742"/>
      <c r="H35" s="742"/>
      <c r="I35" s="742"/>
      <c r="J35" s="322"/>
      <c r="N35" s="284"/>
    </row>
    <row r="36" spans="1:14">
      <c r="A36" s="739" t="s">
        <v>185</v>
      </c>
      <c r="B36" s="739"/>
      <c r="C36" s="739"/>
      <c r="D36" s="739"/>
      <c r="E36" s="739"/>
      <c r="F36" s="739"/>
      <c r="G36" s="739"/>
      <c r="H36" s="739"/>
      <c r="I36" s="739"/>
      <c r="N36" s="284"/>
    </row>
    <row r="37" spans="1:14">
      <c r="A37" s="271"/>
      <c r="B37" s="271" t="s">
        <v>3</v>
      </c>
      <c r="C37" s="271"/>
      <c r="D37" s="271"/>
      <c r="E37" s="271"/>
      <c r="F37" s="271"/>
      <c r="G37" s="271"/>
      <c r="H37" s="271"/>
      <c r="I37" s="271"/>
    </row>
    <row r="38" spans="1:14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14">
      <c r="A39" s="739"/>
      <c r="B39" s="739"/>
      <c r="C39" s="739"/>
      <c r="D39" s="739"/>
      <c r="E39" s="739"/>
      <c r="F39" s="739"/>
      <c r="G39" s="739"/>
      <c r="H39" s="739"/>
      <c r="I39" s="739"/>
    </row>
    <row r="40" spans="1:14" s="22" customFormat="1">
      <c r="A40" s="305"/>
      <c r="B40" s="305"/>
      <c r="D40" s="306"/>
      <c r="E40" s="307"/>
      <c r="H40" s="308" t="str">
        <f>IF(O33=[1]ESF!D2," ","ERROR SALDO FINAL")</f>
        <v xml:space="preserve"> </v>
      </c>
    </row>
    <row r="41" spans="1:14" s="22" customFormat="1">
      <c r="B41" s="743" t="s">
        <v>3</v>
      </c>
      <c r="C41" s="743"/>
      <c r="D41" s="743"/>
      <c r="F41" s="743" t="s">
        <v>3</v>
      </c>
      <c r="G41" s="743"/>
      <c r="H41" s="743"/>
    </row>
    <row r="42" spans="1:14" s="22" customFormat="1">
      <c r="B42" s="738" t="s">
        <v>3</v>
      </c>
      <c r="C42" s="738"/>
      <c r="D42" s="738"/>
      <c r="F42" s="738" t="s">
        <v>3</v>
      </c>
      <c r="G42" s="738"/>
      <c r="H42" s="738"/>
    </row>
    <row r="43" spans="1:14">
      <c r="F43" s="739" t="s">
        <v>3</v>
      </c>
      <c r="G43" s="739"/>
      <c r="H43" s="739"/>
    </row>
  </sheetData>
  <mergeCells count="14">
    <mergeCell ref="B42:D42"/>
    <mergeCell ref="F42:H42"/>
    <mergeCell ref="F43:H43"/>
    <mergeCell ref="B19:C19"/>
    <mergeCell ref="A35:I35"/>
    <mergeCell ref="A36:I36"/>
    <mergeCell ref="A39:I39"/>
    <mergeCell ref="B41:D41"/>
    <mergeCell ref="F41:H41"/>
    <mergeCell ref="A1:J1"/>
    <mergeCell ref="A2:J2"/>
    <mergeCell ref="A3:J3"/>
    <mergeCell ref="A4:J4"/>
    <mergeCell ref="C6:I6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S25"/>
  <sheetViews>
    <sheetView topLeftCell="A4" workbookViewId="0">
      <selection activeCell="G23" sqref="G23"/>
    </sheetView>
  </sheetViews>
  <sheetFormatPr baseColWidth="10" defaultColWidth="11" defaultRowHeight="12.75"/>
  <cols>
    <col min="1" max="1" width="1.7109375" style="253" customWidth="1"/>
    <col min="2" max="3" width="5" style="253" customWidth="1"/>
    <col min="4" max="4" width="13.140625" style="253" customWidth="1"/>
    <col min="5" max="5" width="15.140625" style="253" customWidth="1"/>
    <col min="6" max="6" width="2.7109375" style="253" customWidth="1"/>
    <col min="7" max="7" width="11.7109375" style="253" customWidth="1"/>
    <col min="8" max="8" width="11.85546875" style="253" customWidth="1"/>
    <col min="9" max="9" width="11.5703125" style="253" customWidth="1"/>
    <col min="10" max="10" width="11.140625" style="253" customWidth="1"/>
    <col min="11" max="11" width="3.85546875" style="253" customWidth="1"/>
    <col min="12" max="12" width="10.42578125" style="253" customWidth="1"/>
    <col min="13" max="14" width="5" style="253" customWidth="1"/>
    <col min="15" max="15" width="9.7109375" style="253" customWidth="1"/>
    <col min="16" max="16" width="11.140625" style="253" customWidth="1"/>
    <col min="17" max="17" width="14.7109375" style="253" customWidth="1"/>
    <col min="18" max="18" width="0.42578125" style="253" customWidth="1"/>
    <col min="19" max="19" width="19.140625" style="253" customWidth="1"/>
    <col min="20" max="256" width="11.42578125" style="253"/>
    <col min="257" max="257" width="1.7109375" style="253" customWidth="1"/>
    <col min="258" max="259" width="5" style="253" customWidth="1"/>
    <col min="260" max="260" width="13.140625" style="253" customWidth="1"/>
    <col min="261" max="261" width="15.140625" style="253" customWidth="1"/>
    <col min="262" max="262" width="2.7109375" style="253" customWidth="1"/>
    <col min="263" max="263" width="11.7109375" style="253" customWidth="1"/>
    <col min="264" max="264" width="11.85546875" style="253" customWidth="1"/>
    <col min="265" max="265" width="11.5703125" style="253" customWidth="1"/>
    <col min="266" max="266" width="11.140625" style="253" customWidth="1"/>
    <col min="267" max="267" width="3.85546875" style="253" customWidth="1"/>
    <col min="268" max="268" width="10.42578125" style="253" customWidth="1"/>
    <col min="269" max="270" width="5" style="253" customWidth="1"/>
    <col min="271" max="271" width="9.7109375" style="253" customWidth="1"/>
    <col min="272" max="272" width="11.140625" style="253" customWidth="1"/>
    <col min="273" max="273" width="14.7109375" style="253" customWidth="1"/>
    <col min="274" max="274" width="0.42578125" style="253" customWidth="1"/>
    <col min="275" max="275" width="17.85546875" style="253" customWidth="1"/>
    <col min="276" max="512" width="11.42578125" style="253"/>
    <col min="513" max="513" width="1.7109375" style="253" customWidth="1"/>
    <col min="514" max="515" width="5" style="253" customWidth="1"/>
    <col min="516" max="516" width="13.140625" style="253" customWidth="1"/>
    <col min="517" max="517" width="15.140625" style="253" customWidth="1"/>
    <col min="518" max="518" width="2.7109375" style="253" customWidth="1"/>
    <col min="519" max="519" width="11.7109375" style="253" customWidth="1"/>
    <col min="520" max="520" width="11.85546875" style="253" customWidth="1"/>
    <col min="521" max="521" width="11.5703125" style="253" customWidth="1"/>
    <col min="522" max="522" width="11.140625" style="253" customWidth="1"/>
    <col min="523" max="523" width="3.85546875" style="253" customWidth="1"/>
    <col min="524" max="524" width="10.42578125" style="253" customWidth="1"/>
    <col min="525" max="526" width="5" style="253" customWidth="1"/>
    <col min="527" max="527" width="9.7109375" style="253" customWidth="1"/>
    <col min="528" max="528" width="11.140625" style="253" customWidth="1"/>
    <col min="529" max="529" width="14.7109375" style="253" customWidth="1"/>
    <col min="530" max="530" width="0.42578125" style="253" customWidth="1"/>
    <col min="531" max="531" width="17.85546875" style="253" customWidth="1"/>
    <col min="532" max="768" width="11.42578125" style="253"/>
    <col min="769" max="769" width="1.7109375" style="253" customWidth="1"/>
    <col min="770" max="771" width="5" style="253" customWidth="1"/>
    <col min="772" max="772" width="13.140625" style="253" customWidth="1"/>
    <col min="773" max="773" width="15.140625" style="253" customWidth="1"/>
    <col min="774" max="774" width="2.7109375" style="253" customWidth="1"/>
    <col min="775" max="775" width="11.7109375" style="253" customWidth="1"/>
    <col min="776" max="776" width="11.85546875" style="253" customWidth="1"/>
    <col min="777" max="777" width="11.5703125" style="253" customWidth="1"/>
    <col min="778" max="778" width="11.140625" style="253" customWidth="1"/>
    <col min="779" max="779" width="3.85546875" style="253" customWidth="1"/>
    <col min="780" max="780" width="10.42578125" style="253" customWidth="1"/>
    <col min="781" max="782" width="5" style="253" customWidth="1"/>
    <col min="783" max="783" width="9.7109375" style="253" customWidth="1"/>
    <col min="784" max="784" width="11.140625" style="253" customWidth="1"/>
    <col min="785" max="785" width="14.7109375" style="253" customWidth="1"/>
    <col min="786" max="786" width="0.42578125" style="253" customWidth="1"/>
    <col min="787" max="787" width="17.85546875" style="253" customWidth="1"/>
    <col min="788" max="1024" width="11.42578125" style="253"/>
    <col min="1025" max="1025" width="1.7109375" style="253" customWidth="1"/>
    <col min="1026" max="1027" width="5" style="253" customWidth="1"/>
    <col min="1028" max="1028" width="13.140625" style="253" customWidth="1"/>
    <col min="1029" max="1029" width="15.140625" style="253" customWidth="1"/>
    <col min="1030" max="1030" width="2.7109375" style="253" customWidth="1"/>
    <col min="1031" max="1031" width="11.7109375" style="253" customWidth="1"/>
    <col min="1032" max="1032" width="11.85546875" style="253" customWidth="1"/>
    <col min="1033" max="1033" width="11.5703125" style="253" customWidth="1"/>
    <col min="1034" max="1034" width="11.140625" style="253" customWidth="1"/>
    <col min="1035" max="1035" width="3.85546875" style="253" customWidth="1"/>
    <col min="1036" max="1036" width="10.42578125" style="253" customWidth="1"/>
    <col min="1037" max="1038" width="5" style="253" customWidth="1"/>
    <col min="1039" max="1039" width="9.7109375" style="253" customWidth="1"/>
    <col min="1040" max="1040" width="11.140625" style="253" customWidth="1"/>
    <col min="1041" max="1041" width="14.7109375" style="253" customWidth="1"/>
    <col min="1042" max="1042" width="0.42578125" style="253" customWidth="1"/>
    <col min="1043" max="1043" width="17.85546875" style="253" customWidth="1"/>
    <col min="1044" max="1280" width="11.42578125" style="253"/>
    <col min="1281" max="1281" width="1.7109375" style="253" customWidth="1"/>
    <col min="1282" max="1283" width="5" style="253" customWidth="1"/>
    <col min="1284" max="1284" width="13.140625" style="253" customWidth="1"/>
    <col min="1285" max="1285" width="15.140625" style="253" customWidth="1"/>
    <col min="1286" max="1286" width="2.7109375" style="253" customWidth="1"/>
    <col min="1287" max="1287" width="11.7109375" style="253" customWidth="1"/>
    <col min="1288" max="1288" width="11.85546875" style="253" customWidth="1"/>
    <col min="1289" max="1289" width="11.5703125" style="253" customWidth="1"/>
    <col min="1290" max="1290" width="11.140625" style="253" customWidth="1"/>
    <col min="1291" max="1291" width="3.85546875" style="253" customWidth="1"/>
    <col min="1292" max="1292" width="10.42578125" style="253" customWidth="1"/>
    <col min="1293" max="1294" width="5" style="253" customWidth="1"/>
    <col min="1295" max="1295" width="9.7109375" style="253" customWidth="1"/>
    <col min="1296" max="1296" width="11.140625" style="253" customWidth="1"/>
    <col min="1297" max="1297" width="14.7109375" style="253" customWidth="1"/>
    <col min="1298" max="1298" width="0.42578125" style="253" customWidth="1"/>
    <col min="1299" max="1299" width="17.85546875" style="253" customWidth="1"/>
    <col min="1300" max="1536" width="11.42578125" style="253"/>
    <col min="1537" max="1537" width="1.7109375" style="253" customWidth="1"/>
    <col min="1538" max="1539" width="5" style="253" customWidth="1"/>
    <col min="1540" max="1540" width="13.140625" style="253" customWidth="1"/>
    <col min="1541" max="1541" width="15.140625" style="253" customWidth="1"/>
    <col min="1542" max="1542" width="2.7109375" style="253" customWidth="1"/>
    <col min="1543" max="1543" width="11.7109375" style="253" customWidth="1"/>
    <col min="1544" max="1544" width="11.85546875" style="253" customWidth="1"/>
    <col min="1545" max="1545" width="11.5703125" style="253" customWidth="1"/>
    <col min="1546" max="1546" width="11.140625" style="253" customWidth="1"/>
    <col min="1547" max="1547" width="3.85546875" style="253" customWidth="1"/>
    <col min="1548" max="1548" width="10.42578125" style="253" customWidth="1"/>
    <col min="1549" max="1550" width="5" style="253" customWidth="1"/>
    <col min="1551" max="1551" width="9.7109375" style="253" customWidth="1"/>
    <col min="1552" max="1552" width="11.140625" style="253" customWidth="1"/>
    <col min="1553" max="1553" width="14.7109375" style="253" customWidth="1"/>
    <col min="1554" max="1554" width="0.42578125" style="253" customWidth="1"/>
    <col min="1555" max="1555" width="17.85546875" style="253" customWidth="1"/>
    <col min="1556" max="1792" width="11.42578125" style="253"/>
    <col min="1793" max="1793" width="1.7109375" style="253" customWidth="1"/>
    <col min="1794" max="1795" width="5" style="253" customWidth="1"/>
    <col min="1796" max="1796" width="13.140625" style="253" customWidth="1"/>
    <col min="1797" max="1797" width="15.140625" style="253" customWidth="1"/>
    <col min="1798" max="1798" width="2.7109375" style="253" customWidth="1"/>
    <col min="1799" max="1799" width="11.7109375" style="253" customWidth="1"/>
    <col min="1800" max="1800" width="11.85546875" style="253" customWidth="1"/>
    <col min="1801" max="1801" width="11.5703125" style="253" customWidth="1"/>
    <col min="1802" max="1802" width="11.140625" style="253" customWidth="1"/>
    <col min="1803" max="1803" width="3.85546875" style="253" customWidth="1"/>
    <col min="1804" max="1804" width="10.42578125" style="253" customWidth="1"/>
    <col min="1805" max="1806" width="5" style="253" customWidth="1"/>
    <col min="1807" max="1807" width="9.7109375" style="253" customWidth="1"/>
    <col min="1808" max="1808" width="11.140625" style="253" customWidth="1"/>
    <col min="1809" max="1809" width="14.7109375" style="253" customWidth="1"/>
    <col min="1810" max="1810" width="0.42578125" style="253" customWidth="1"/>
    <col min="1811" max="1811" width="17.85546875" style="253" customWidth="1"/>
    <col min="1812" max="2048" width="11.42578125" style="253"/>
    <col min="2049" max="2049" width="1.7109375" style="253" customWidth="1"/>
    <col min="2050" max="2051" width="5" style="253" customWidth="1"/>
    <col min="2052" max="2052" width="13.140625" style="253" customWidth="1"/>
    <col min="2053" max="2053" width="15.140625" style="253" customWidth="1"/>
    <col min="2054" max="2054" width="2.7109375" style="253" customWidth="1"/>
    <col min="2055" max="2055" width="11.7109375" style="253" customWidth="1"/>
    <col min="2056" max="2056" width="11.85546875" style="253" customWidth="1"/>
    <col min="2057" max="2057" width="11.5703125" style="253" customWidth="1"/>
    <col min="2058" max="2058" width="11.140625" style="253" customWidth="1"/>
    <col min="2059" max="2059" width="3.85546875" style="253" customWidth="1"/>
    <col min="2060" max="2060" width="10.42578125" style="253" customWidth="1"/>
    <col min="2061" max="2062" width="5" style="253" customWidth="1"/>
    <col min="2063" max="2063" width="9.7109375" style="253" customWidth="1"/>
    <col min="2064" max="2064" width="11.140625" style="253" customWidth="1"/>
    <col min="2065" max="2065" width="14.7109375" style="253" customWidth="1"/>
    <col min="2066" max="2066" width="0.42578125" style="253" customWidth="1"/>
    <col min="2067" max="2067" width="17.85546875" style="253" customWidth="1"/>
    <col min="2068" max="2304" width="11.42578125" style="253"/>
    <col min="2305" max="2305" width="1.7109375" style="253" customWidth="1"/>
    <col min="2306" max="2307" width="5" style="253" customWidth="1"/>
    <col min="2308" max="2308" width="13.140625" style="253" customWidth="1"/>
    <col min="2309" max="2309" width="15.140625" style="253" customWidth="1"/>
    <col min="2310" max="2310" width="2.7109375" style="253" customWidth="1"/>
    <col min="2311" max="2311" width="11.7109375" style="253" customWidth="1"/>
    <col min="2312" max="2312" width="11.85546875" style="253" customWidth="1"/>
    <col min="2313" max="2313" width="11.5703125" style="253" customWidth="1"/>
    <col min="2314" max="2314" width="11.140625" style="253" customWidth="1"/>
    <col min="2315" max="2315" width="3.85546875" style="253" customWidth="1"/>
    <col min="2316" max="2316" width="10.42578125" style="253" customWidth="1"/>
    <col min="2317" max="2318" width="5" style="253" customWidth="1"/>
    <col min="2319" max="2319" width="9.7109375" style="253" customWidth="1"/>
    <col min="2320" max="2320" width="11.140625" style="253" customWidth="1"/>
    <col min="2321" max="2321" width="14.7109375" style="253" customWidth="1"/>
    <col min="2322" max="2322" width="0.42578125" style="253" customWidth="1"/>
    <col min="2323" max="2323" width="17.85546875" style="253" customWidth="1"/>
    <col min="2324" max="2560" width="11.42578125" style="253"/>
    <col min="2561" max="2561" width="1.7109375" style="253" customWidth="1"/>
    <col min="2562" max="2563" width="5" style="253" customWidth="1"/>
    <col min="2564" max="2564" width="13.140625" style="253" customWidth="1"/>
    <col min="2565" max="2565" width="15.140625" style="253" customWidth="1"/>
    <col min="2566" max="2566" width="2.7109375" style="253" customWidth="1"/>
    <col min="2567" max="2567" width="11.7109375" style="253" customWidth="1"/>
    <col min="2568" max="2568" width="11.85546875" style="253" customWidth="1"/>
    <col min="2569" max="2569" width="11.5703125" style="253" customWidth="1"/>
    <col min="2570" max="2570" width="11.140625" style="253" customWidth="1"/>
    <col min="2571" max="2571" width="3.85546875" style="253" customWidth="1"/>
    <col min="2572" max="2572" width="10.42578125" style="253" customWidth="1"/>
    <col min="2573" max="2574" width="5" style="253" customWidth="1"/>
    <col min="2575" max="2575" width="9.7109375" style="253" customWidth="1"/>
    <col min="2576" max="2576" width="11.140625" style="253" customWidth="1"/>
    <col min="2577" max="2577" width="14.7109375" style="253" customWidth="1"/>
    <col min="2578" max="2578" width="0.42578125" style="253" customWidth="1"/>
    <col min="2579" max="2579" width="17.85546875" style="253" customWidth="1"/>
    <col min="2580" max="2816" width="11.42578125" style="253"/>
    <col min="2817" max="2817" width="1.7109375" style="253" customWidth="1"/>
    <col min="2818" max="2819" width="5" style="253" customWidth="1"/>
    <col min="2820" max="2820" width="13.140625" style="253" customWidth="1"/>
    <col min="2821" max="2821" width="15.140625" style="253" customWidth="1"/>
    <col min="2822" max="2822" width="2.7109375" style="253" customWidth="1"/>
    <col min="2823" max="2823" width="11.7109375" style="253" customWidth="1"/>
    <col min="2824" max="2824" width="11.85546875" style="253" customWidth="1"/>
    <col min="2825" max="2825" width="11.5703125" style="253" customWidth="1"/>
    <col min="2826" max="2826" width="11.140625" style="253" customWidth="1"/>
    <col min="2827" max="2827" width="3.85546875" style="253" customWidth="1"/>
    <col min="2828" max="2828" width="10.42578125" style="253" customWidth="1"/>
    <col min="2829" max="2830" width="5" style="253" customWidth="1"/>
    <col min="2831" max="2831" width="9.7109375" style="253" customWidth="1"/>
    <col min="2832" max="2832" width="11.140625" style="253" customWidth="1"/>
    <col min="2833" max="2833" width="14.7109375" style="253" customWidth="1"/>
    <col min="2834" max="2834" width="0.42578125" style="253" customWidth="1"/>
    <col min="2835" max="2835" width="17.85546875" style="253" customWidth="1"/>
    <col min="2836" max="3072" width="11.42578125" style="253"/>
    <col min="3073" max="3073" width="1.7109375" style="253" customWidth="1"/>
    <col min="3074" max="3075" width="5" style="253" customWidth="1"/>
    <col min="3076" max="3076" width="13.140625" style="253" customWidth="1"/>
    <col min="3077" max="3077" width="15.140625" style="253" customWidth="1"/>
    <col min="3078" max="3078" width="2.7109375" style="253" customWidth="1"/>
    <col min="3079" max="3079" width="11.7109375" style="253" customWidth="1"/>
    <col min="3080" max="3080" width="11.85546875" style="253" customWidth="1"/>
    <col min="3081" max="3081" width="11.5703125" style="253" customWidth="1"/>
    <col min="3082" max="3082" width="11.140625" style="253" customWidth="1"/>
    <col min="3083" max="3083" width="3.85546875" style="253" customWidth="1"/>
    <col min="3084" max="3084" width="10.42578125" style="253" customWidth="1"/>
    <col min="3085" max="3086" width="5" style="253" customWidth="1"/>
    <col min="3087" max="3087" width="9.7109375" style="253" customWidth="1"/>
    <col min="3088" max="3088" width="11.140625" style="253" customWidth="1"/>
    <col min="3089" max="3089" width="14.7109375" style="253" customWidth="1"/>
    <col min="3090" max="3090" width="0.42578125" style="253" customWidth="1"/>
    <col min="3091" max="3091" width="17.85546875" style="253" customWidth="1"/>
    <col min="3092" max="3328" width="11.42578125" style="253"/>
    <col min="3329" max="3329" width="1.7109375" style="253" customWidth="1"/>
    <col min="3330" max="3331" width="5" style="253" customWidth="1"/>
    <col min="3332" max="3332" width="13.140625" style="253" customWidth="1"/>
    <col min="3333" max="3333" width="15.140625" style="253" customWidth="1"/>
    <col min="3334" max="3334" width="2.7109375" style="253" customWidth="1"/>
    <col min="3335" max="3335" width="11.7109375" style="253" customWidth="1"/>
    <col min="3336" max="3336" width="11.85546875" style="253" customWidth="1"/>
    <col min="3337" max="3337" width="11.5703125" style="253" customWidth="1"/>
    <col min="3338" max="3338" width="11.140625" style="253" customWidth="1"/>
    <col min="3339" max="3339" width="3.85546875" style="253" customWidth="1"/>
    <col min="3340" max="3340" width="10.42578125" style="253" customWidth="1"/>
    <col min="3341" max="3342" width="5" style="253" customWidth="1"/>
    <col min="3343" max="3343" width="9.7109375" style="253" customWidth="1"/>
    <col min="3344" max="3344" width="11.140625" style="253" customWidth="1"/>
    <col min="3345" max="3345" width="14.7109375" style="253" customWidth="1"/>
    <col min="3346" max="3346" width="0.42578125" style="253" customWidth="1"/>
    <col min="3347" max="3347" width="17.85546875" style="253" customWidth="1"/>
    <col min="3348" max="3584" width="11.42578125" style="253"/>
    <col min="3585" max="3585" width="1.7109375" style="253" customWidth="1"/>
    <col min="3586" max="3587" width="5" style="253" customWidth="1"/>
    <col min="3588" max="3588" width="13.140625" style="253" customWidth="1"/>
    <col min="3589" max="3589" width="15.140625" style="253" customWidth="1"/>
    <col min="3590" max="3590" width="2.7109375" style="253" customWidth="1"/>
    <col min="3591" max="3591" width="11.7109375" style="253" customWidth="1"/>
    <col min="3592" max="3592" width="11.85546875" style="253" customWidth="1"/>
    <col min="3593" max="3593" width="11.5703125" style="253" customWidth="1"/>
    <col min="3594" max="3594" width="11.140625" style="253" customWidth="1"/>
    <col min="3595" max="3595" width="3.85546875" style="253" customWidth="1"/>
    <col min="3596" max="3596" width="10.42578125" style="253" customWidth="1"/>
    <col min="3597" max="3598" width="5" style="253" customWidth="1"/>
    <col min="3599" max="3599" width="9.7109375" style="253" customWidth="1"/>
    <col min="3600" max="3600" width="11.140625" style="253" customWidth="1"/>
    <col min="3601" max="3601" width="14.7109375" style="253" customWidth="1"/>
    <col min="3602" max="3602" width="0.42578125" style="253" customWidth="1"/>
    <col min="3603" max="3603" width="17.85546875" style="253" customWidth="1"/>
    <col min="3604" max="3840" width="11.42578125" style="253"/>
    <col min="3841" max="3841" width="1.7109375" style="253" customWidth="1"/>
    <col min="3842" max="3843" width="5" style="253" customWidth="1"/>
    <col min="3844" max="3844" width="13.140625" style="253" customWidth="1"/>
    <col min="3845" max="3845" width="15.140625" style="253" customWidth="1"/>
    <col min="3846" max="3846" width="2.7109375" style="253" customWidth="1"/>
    <col min="3847" max="3847" width="11.7109375" style="253" customWidth="1"/>
    <col min="3848" max="3848" width="11.85546875" style="253" customWidth="1"/>
    <col min="3849" max="3849" width="11.5703125" style="253" customWidth="1"/>
    <col min="3850" max="3850" width="11.140625" style="253" customWidth="1"/>
    <col min="3851" max="3851" width="3.85546875" style="253" customWidth="1"/>
    <col min="3852" max="3852" width="10.42578125" style="253" customWidth="1"/>
    <col min="3853" max="3854" width="5" style="253" customWidth="1"/>
    <col min="3855" max="3855" width="9.7109375" style="253" customWidth="1"/>
    <col min="3856" max="3856" width="11.140625" style="253" customWidth="1"/>
    <col min="3857" max="3857" width="14.7109375" style="253" customWidth="1"/>
    <col min="3858" max="3858" width="0.42578125" style="253" customWidth="1"/>
    <col min="3859" max="3859" width="17.85546875" style="253" customWidth="1"/>
    <col min="3860" max="4096" width="11.42578125" style="253"/>
    <col min="4097" max="4097" width="1.7109375" style="253" customWidth="1"/>
    <col min="4098" max="4099" width="5" style="253" customWidth="1"/>
    <col min="4100" max="4100" width="13.140625" style="253" customWidth="1"/>
    <col min="4101" max="4101" width="15.140625" style="253" customWidth="1"/>
    <col min="4102" max="4102" width="2.7109375" style="253" customWidth="1"/>
    <col min="4103" max="4103" width="11.7109375" style="253" customWidth="1"/>
    <col min="4104" max="4104" width="11.85546875" style="253" customWidth="1"/>
    <col min="4105" max="4105" width="11.5703125" style="253" customWidth="1"/>
    <col min="4106" max="4106" width="11.140625" style="253" customWidth="1"/>
    <col min="4107" max="4107" width="3.85546875" style="253" customWidth="1"/>
    <col min="4108" max="4108" width="10.42578125" style="253" customWidth="1"/>
    <col min="4109" max="4110" width="5" style="253" customWidth="1"/>
    <col min="4111" max="4111" width="9.7109375" style="253" customWidth="1"/>
    <col min="4112" max="4112" width="11.140625" style="253" customWidth="1"/>
    <col min="4113" max="4113" width="14.7109375" style="253" customWidth="1"/>
    <col min="4114" max="4114" width="0.42578125" style="253" customWidth="1"/>
    <col min="4115" max="4115" width="17.85546875" style="253" customWidth="1"/>
    <col min="4116" max="4352" width="11.42578125" style="253"/>
    <col min="4353" max="4353" width="1.7109375" style="253" customWidth="1"/>
    <col min="4354" max="4355" width="5" style="253" customWidth="1"/>
    <col min="4356" max="4356" width="13.140625" style="253" customWidth="1"/>
    <col min="4357" max="4357" width="15.140625" style="253" customWidth="1"/>
    <col min="4358" max="4358" width="2.7109375" style="253" customWidth="1"/>
    <col min="4359" max="4359" width="11.7109375" style="253" customWidth="1"/>
    <col min="4360" max="4360" width="11.85546875" style="253" customWidth="1"/>
    <col min="4361" max="4361" width="11.5703125" style="253" customWidth="1"/>
    <col min="4362" max="4362" width="11.140625" style="253" customWidth="1"/>
    <col min="4363" max="4363" width="3.85546875" style="253" customWidth="1"/>
    <col min="4364" max="4364" width="10.42578125" style="253" customWidth="1"/>
    <col min="4365" max="4366" width="5" style="253" customWidth="1"/>
    <col min="4367" max="4367" width="9.7109375" style="253" customWidth="1"/>
    <col min="4368" max="4368" width="11.140625" style="253" customWidth="1"/>
    <col min="4369" max="4369" width="14.7109375" style="253" customWidth="1"/>
    <col min="4370" max="4370" width="0.42578125" style="253" customWidth="1"/>
    <col min="4371" max="4371" width="17.85546875" style="253" customWidth="1"/>
    <col min="4372" max="4608" width="11.42578125" style="253"/>
    <col min="4609" max="4609" width="1.7109375" style="253" customWidth="1"/>
    <col min="4610" max="4611" width="5" style="253" customWidth="1"/>
    <col min="4612" max="4612" width="13.140625" style="253" customWidth="1"/>
    <col min="4613" max="4613" width="15.140625" style="253" customWidth="1"/>
    <col min="4614" max="4614" width="2.7109375" style="253" customWidth="1"/>
    <col min="4615" max="4615" width="11.7109375" style="253" customWidth="1"/>
    <col min="4616" max="4616" width="11.85546875" style="253" customWidth="1"/>
    <col min="4617" max="4617" width="11.5703125" style="253" customWidth="1"/>
    <col min="4618" max="4618" width="11.140625" style="253" customWidth="1"/>
    <col min="4619" max="4619" width="3.85546875" style="253" customWidth="1"/>
    <col min="4620" max="4620" width="10.42578125" style="253" customWidth="1"/>
    <col min="4621" max="4622" width="5" style="253" customWidth="1"/>
    <col min="4623" max="4623" width="9.7109375" style="253" customWidth="1"/>
    <col min="4624" max="4624" width="11.140625" style="253" customWidth="1"/>
    <col min="4625" max="4625" width="14.7109375" style="253" customWidth="1"/>
    <col min="4626" max="4626" width="0.42578125" style="253" customWidth="1"/>
    <col min="4627" max="4627" width="17.85546875" style="253" customWidth="1"/>
    <col min="4628" max="4864" width="11.42578125" style="253"/>
    <col min="4865" max="4865" width="1.7109375" style="253" customWidth="1"/>
    <col min="4866" max="4867" width="5" style="253" customWidth="1"/>
    <col min="4868" max="4868" width="13.140625" style="253" customWidth="1"/>
    <col min="4869" max="4869" width="15.140625" style="253" customWidth="1"/>
    <col min="4870" max="4870" width="2.7109375" style="253" customWidth="1"/>
    <col min="4871" max="4871" width="11.7109375" style="253" customWidth="1"/>
    <col min="4872" max="4872" width="11.85546875" style="253" customWidth="1"/>
    <col min="4873" max="4873" width="11.5703125" style="253" customWidth="1"/>
    <col min="4874" max="4874" width="11.140625" style="253" customWidth="1"/>
    <col min="4875" max="4875" width="3.85546875" style="253" customWidth="1"/>
    <col min="4876" max="4876" width="10.42578125" style="253" customWidth="1"/>
    <col min="4877" max="4878" width="5" style="253" customWidth="1"/>
    <col min="4879" max="4879" width="9.7109375" style="253" customWidth="1"/>
    <col min="4880" max="4880" width="11.140625" style="253" customWidth="1"/>
    <col min="4881" max="4881" width="14.7109375" style="253" customWidth="1"/>
    <col min="4882" max="4882" width="0.42578125" style="253" customWidth="1"/>
    <col min="4883" max="4883" width="17.85546875" style="253" customWidth="1"/>
    <col min="4884" max="5120" width="11.42578125" style="253"/>
    <col min="5121" max="5121" width="1.7109375" style="253" customWidth="1"/>
    <col min="5122" max="5123" width="5" style="253" customWidth="1"/>
    <col min="5124" max="5124" width="13.140625" style="253" customWidth="1"/>
    <col min="5125" max="5125" width="15.140625" style="253" customWidth="1"/>
    <col min="5126" max="5126" width="2.7109375" style="253" customWidth="1"/>
    <col min="5127" max="5127" width="11.7109375" style="253" customWidth="1"/>
    <col min="5128" max="5128" width="11.85546875" style="253" customWidth="1"/>
    <col min="5129" max="5129" width="11.5703125" style="253" customWidth="1"/>
    <col min="5130" max="5130" width="11.140625" style="253" customWidth="1"/>
    <col min="5131" max="5131" width="3.85546875" style="253" customWidth="1"/>
    <col min="5132" max="5132" width="10.42578125" style="253" customWidth="1"/>
    <col min="5133" max="5134" width="5" style="253" customWidth="1"/>
    <col min="5135" max="5135" width="9.7109375" style="253" customWidth="1"/>
    <col min="5136" max="5136" width="11.140625" style="253" customWidth="1"/>
    <col min="5137" max="5137" width="14.7109375" style="253" customWidth="1"/>
    <col min="5138" max="5138" width="0.42578125" style="253" customWidth="1"/>
    <col min="5139" max="5139" width="17.85546875" style="253" customWidth="1"/>
    <col min="5140" max="5376" width="11.42578125" style="253"/>
    <col min="5377" max="5377" width="1.7109375" style="253" customWidth="1"/>
    <col min="5378" max="5379" width="5" style="253" customWidth="1"/>
    <col min="5380" max="5380" width="13.140625" style="253" customWidth="1"/>
    <col min="5381" max="5381" width="15.140625" style="253" customWidth="1"/>
    <col min="5382" max="5382" width="2.7109375" style="253" customWidth="1"/>
    <col min="5383" max="5383" width="11.7109375" style="253" customWidth="1"/>
    <col min="5384" max="5384" width="11.85546875" style="253" customWidth="1"/>
    <col min="5385" max="5385" width="11.5703125" style="253" customWidth="1"/>
    <col min="5386" max="5386" width="11.140625" style="253" customWidth="1"/>
    <col min="5387" max="5387" width="3.85546875" style="253" customWidth="1"/>
    <col min="5388" max="5388" width="10.42578125" style="253" customWidth="1"/>
    <col min="5389" max="5390" width="5" style="253" customWidth="1"/>
    <col min="5391" max="5391" width="9.7109375" style="253" customWidth="1"/>
    <col min="5392" max="5392" width="11.140625" style="253" customWidth="1"/>
    <col min="5393" max="5393" width="14.7109375" style="253" customWidth="1"/>
    <col min="5394" max="5394" width="0.42578125" style="253" customWidth="1"/>
    <col min="5395" max="5395" width="17.85546875" style="253" customWidth="1"/>
    <col min="5396" max="5632" width="11.42578125" style="253"/>
    <col min="5633" max="5633" width="1.7109375" style="253" customWidth="1"/>
    <col min="5634" max="5635" width="5" style="253" customWidth="1"/>
    <col min="5636" max="5636" width="13.140625" style="253" customWidth="1"/>
    <col min="5637" max="5637" width="15.140625" style="253" customWidth="1"/>
    <col min="5638" max="5638" width="2.7109375" style="253" customWidth="1"/>
    <col min="5639" max="5639" width="11.7109375" style="253" customWidth="1"/>
    <col min="5640" max="5640" width="11.85546875" style="253" customWidth="1"/>
    <col min="5641" max="5641" width="11.5703125" style="253" customWidth="1"/>
    <col min="5642" max="5642" width="11.140625" style="253" customWidth="1"/>
    <col min="5643" max="5643" width="3.85546875" style="253" customWidth="1"/>
    <col min="5644" max="5644" width="10.42578125" style="253" customWidth="1"/>
    <col min="5645" max="5646" width="5" style="253" customWidth="1"/>
    <col min="5647" max="5647" width="9.7109375" style="253" customWidth="1"/>
    <col min="5648" max="5648" width="11.140625" style="253" customWidth="1"/>
    <col min="5649" max="5649" width="14.7109375" style="253" customWidth="1"/>
    <col min="5650" max="5650" width="0.42578125" style="253" customWidth="1"/>
    <col min="5651" max="5651" width="17.85546875" style="253" customWidth="1"/>
    <col min="5652" max="5888" width="11.42578125" style="253"/>
    <col min="5889" max="5889" width="1.7109375" style="253" customWidth="1"/>
    <col min="5890" max="5891" width="5" style="253" customWidth="1"/>
    <col min="5892" max="5892" width="13.140625" style="253" customWidth="1"/>
    <col min="5893" max="5893" width="15.140625" style="253" customWidth="1"/>
    <col min="5894" max="5894" width="2.7109375" style="253" customWidth="1"/>
    <col min="5895" max="5895" width="11.7109375" style="253" customWidth="1"/>
    <col min="5896" max="5896" width="11.85546875" style="253" customWidth="1"/>
    <col min="5897" max="5897" width="11.5703125" style="253" customWidth="1"/>
    <col min="5898" max="5898" width="11.140625" style="253" customWidth="1"/>
    <col min="5899" max="5899" width="3.85546875" style="253" customWidth="1"/>
    <col min="5900" max="5900" width="10.42578125" style="253" customWidth="1"/>
    <col min="5901" max="5902" width="5" style="253" customWidth="1"/>
    <col min="5903" max="5903" width="9.7109375" style="253" customWidth="1"/>
    <col min="5904" max="5904" width="11.140625" style="253" customWidth="1"/>
    <col min="5905" max="5905" width="14.7109375" style="253" customWidth="1"/>
    <col min="5906" max="5906" width="0.42578125" style="253" customWidth="1"/>
    <col min="5907" max="5907" width="17.85546875" style="253" customWidth="1"/>
    <col min="5908" max="6144" width="11.42578125" style="253"/>
    <col min="6145" max="6145" width="1.7109375" style="253" customWidth="1"/>
    <col min="6146" max="6147" width="5" style="253" customWidth="1"/>
    <col min="6148" max="6148" width="13.140625" style="253" customWidth="1"/>
    <col min="6149" max="6149" width="15.140625" style="253" customWidth="1"/>
    <col min="6150" max="6150" width="2.7109375" style="253" customWidth="1"/>
    <col min="6151" max="6151" width="11.7109375" style="253" customWidth="1"/>
    <col min="6152" max="6152" width="11.85546875" style="253" customWidth="1"/>
    <col min="6153" max="6153" width="11.5703125" style="253" customWidth="1"/>
    <col min="6154" max="6154" width="11.140625" style="253" customWidth="1"/>
    <col min="6155" max="6155" width="3.85546875" style="253" customWidth="1"/>
    <col min="6156" max="6156" width="10.42578125" style="253" customWidth="1"/>
    <col min="6157" max="6158" width="5" style="253" customWidth="1"/>
    <col min="6159" max="6159" width="9.7109375" style="253" customWidth="1"/>
    <col min="6160" max="6160" width="11.140625" style="253" customWidth="1"/>
    <col min="6161" max="6161" width="14.7109375" style="253" customWidth="1"/>
    <col min="6162" max="6162" width="0.42578125" style="253" customWidth="1"/>
    <col min="6163" max="6163" width="17.85546875" style="253" customWidth="1"/>
    <col min="6164" max="6400" width="11.42578125" style="253"/>
    <col min="6401" max="6401" width="1.7109375" style="253" customWidth="1"/>
    <col min="6402" max="6403" width="5" style="253" customWidth="1"/>
    <col min="6404" max="6404" width="13.140625" style="253" customWidth="1"/>
    <col min="6405" max="6405" width="15.140625" style="253" customWidth="1"/>
    <col min="6406" max="6406" width="2.7109375" style="253" customWidth="1"/>
    <col min="6407" max="6407" width="11.7109375" style="253" customWidth="1"/>
    <col min="6408" max="6408" width="11.85546875" style="253" customWidth="1"/>
    <col min="6409" max="6409" width="11.5703125" style="253" customWidth="1"/>
    <col min="6410" max="6410" width="11.140625" style="253" customWidth="1"/>
    <col min="6411" max="6411" width="3.85546875" style="253" customWidth="1"/>
    <col min="6412" max="6412" width="10.42578125" style="253" customWidth="1"/>
    <col min="6413" max="6414" width="5" style="253" customWidth="1"/>
    <col min="6415" max="6415" width="9.7109375" style="253" customWidth="1"/>
    <col min="6416" max="6416" width="11.140625" style="253" customWidth="1"/>
    <col min="6417" max="6417" width="14.7109375" style="253" customWidth="1"/>
    <col min="6418" max="6418" width="0.42578125" style="253" customWidth="1"/>
    <col min="6419" max="6419" width="17.85546875" style="253" customWidth="1"/>
    <col min="6420" max="6656" width="11.42578125" style="253"/>
    <col min="6657" max="6657" width="1.7109375" style="253" customWidth="1"/>
    <col min="6658" max="6659" width="5" style="253" customWidth="1"/>
    <col min="6660" max="6660" width="13.140625" style="253" customWidth="1"/>
    <col min="6661" max="6661" width="15.140625" style="253" customWidth="1"/>
    <col min="6662" max="6662" width="2.7109375" style="253" customWidth="1"/>
    <col min="6663" max="6663" width="11.7109375" style="253" customWidth="1"/>
    <col min="6664" max="6664" width="11.85546875" style="253" customWidth="1"/>
    <col min="6665" max="6665" width="11.5703125" style="253" customWidth="1"/>
    <col min="6666" max="6666" width="11.140625" style="253" customWidth="1"/>
    <col min="6667" max="6667" width="3.85546875" style="253" customWidth="1"/>
    <col min="6668" max="6668" width="10.42578125" style="253" customWidth="1"/>
    <col min="6669" max="6670" width="5" style="253" customWidth="1"/>
    <col min="6671" max="6671" width="9.7109375" style="253" customWidth="1"/>
    <col min="6672" max="6672" width="11.140625" style="253" customWidth="1"/>
    <col min="6673" max="6673" width="14.7109375" style="253" customWidth="1"/>
    <col min="6674" max="6674" width="0.42578125" style="253" customWidth="1"/>
    <col min="6675" max="6675" width="17.85546875" style="253" customWidth="1"/>
    <col min="6676" max="6912" width="11.42578125" style="253"/>
    <col min="6913" max="6913" width="1.7109375" style="253" customWidth="1"/>
    <col min="6914" max="6915" width="5" style="253" customWidth="1"/>
    <col min="6916" max="6916" width="13.140625" style="253" customWidth="1"/>
    <col min="6917" max="6917" width="15.140625" style="253" customWidth="1"/>
    <col min="6918" max="6918" width="2.7109375" style="253" customWidth="1"/>
    <col min="6919" max="6919" width="11.7109375" style="253" customWidth="1"/>
    <col min="6920" max="6920" width="11.85546875" style="253" customWidth="1"/>
    <col min="6921" max="6921" width="11.5703125" style="253" customWidth="1"/>
    <col min="6922" max="6922" width="11.140625" style="253" customWidth="1"/>
    <col min="6923" max="6923" width="3.85546875" style="253" customWidth="1"/>
    <col min="6924" max="6924" width="10.42578125" style="253" customWidth="1"/>
    <col min="6925" max="6926" width="5" style="253" customWidth="1"/>
    <col min="6927" max="6927" width="9.7109375" style="253" customWidth="1"/>
    <col min="6928" max="6928" width="11.140625" style="253" customWidth="1"/>
    <col min="6929" max="6929" width="14.7109375" style="253" customWidth="1"/>
    <col min="6930" max="6930" width="0.42578125" style="253" customWidth="1"/>
    <col min="6931" max="6931" width="17.85546875" style="253" customWidth="1"/>
    <col min="6932" max="7168" width="11.42578125" style="253"/>
    <col min="7169" max="7169" width="1.7109375" style="253" customWidth="1"/>
    <col min="7170" max="7171" width="5" style="253" customWidth="1"/>
    <col min="7172" max="7172" width="13.140625" style="253" customWidth="1"/>
    <col min="7173" max="7173" width="15.140625" style="253" customWidth="1"/>
    <col min="7174" max="7174" width="2.7109375" style="253" customWidth="1"/>
    <col min="7175" max="7175" width="11.7109375" style="253" customWidth="1"/>
    <col min="7176" max="7176" width="11.85546875" style="253" customWidth="1"/>
    <col min="7177" max="7177" width="11.5703125" style="253" customWidth="1"/>
    <col min="7178" max="7178" width="11.140625" style="253" customWidth="1"/>
    <col min="7179" max="7179" width="3.85546875" style="253" customWidth="1"/>
    <col min="7180" max="7180" width="10.42578125" style="253" customWidth="1"/>
    <col min="7181" max="7182" width="5" style="253" customWidth="1"/>
    <col min="7183" max="7183" width="9.7109375" style="253" customWidth="1"/>
    <col min="7184" max="7184" width="11.140625" style="253" customWidth="1"/>
    <col min="7185" max="7185" width="14.7109375" style="253" customWidth="1"/>
    <col min="7186" max="7186" width="0.42578125" style="253" customWidth="1"/>
    <col min="7187" max="7187" width="17.85546875" style="253" customWidth="1"/>
    <col min="7188" max="7424" width="11.42578125" style="253"/>
    <col min="7425" max="7425" width="1.7109375" style="253" customWidth="1"/>
    <col min="7426" max="7427" width="5" style="253" customWidth="1"/>
    <col min="7428" max="7428" width="13.140625" style="253" customWidth="1"/>
    <col min="7429" max="7429" width="15.140625" style="253" customWidth="1"/>
    <col min="7430" max="7430" width="2.7109375" style="253" customWidth="1"/>
    <col min="7431" max="7431" width="11.7109375" style="253" customWidth="1"/>
    <col min="7432" max="7432" width="11.85546875" style="253" customWidth="1"/>
    <col min="7433" max="7433" width="11.5703125" style="253" customWidth="1"/>
    <col min="7434" max="7434" width="11.140625" style="253" customWidth="1"/>
    <col min="7435" max="7435" width="3.85546875" style="253" customWidth="1"/>
    <col min="7436" max="7436" width="10.42578125" style="253" customWidth="1"/>
    <col min="7437" max="7438" width="5" style="253" customWidth="1"/>
    <col min="7439" max="7439" width="9.7109375" style="253" customWidth="1"/>
    <col min="7440" max="7440" width="11.140625" style="253" customWidth="1"/>
    <col min="7441" max="7441" width="14.7109375" style="253" customWidth="1"/>
    <col min="7442" max="7442" width="0.42578125" style="253" customWidth="1"/>
    <col min="7443" max="7443" width="17.85546875" style="253" customWidth="1"/>
    <col min="7444" max="7680" width="11.42578125" style="253"/>
    <col min="7681" max="7681" width="1.7109375" style="253" customWidth="1"/>
    <col min="7682" max="7683" width="5" style="253" customWidth="1"/>
    <col min="7684" max="7684" width="13.140625" style="253" customWidth="1"/>
    <col min="7685" max="7685" width="15.140625" style="253" customWidth="1"/>
    <col min="7686" max="7686" width="2.7109375" style="253" customWidth="1"/>
    <col min="7687" max="7687" width="11.7109375" style="253" customWidth="1"/>
    <col min="7688" max="7688" width="11.85546875" style="253" customWidth="1"/>
    <col min="7689" max="7689" width="11.5703125" style="253" customWidth="1"/>
    <col min="7690" max="7690" width="11.140625" style="253" customWidth="1"/>
    <col min="7691" max="7691" width="3.85546875" style="253" customWidth="1"/>
    <col min="7692" max="7692" width="10.42578125" style="253" customWidth="1"/>
    <col min="7693" max="7694" width="5" style="253" customWidth="1"/>
    <col min="7695" max="7695" width="9.7109375" style="253" customWidth="1"/>
    <col min="7696" max="7696" width="11.140625" style="253" customWidth="1"/>
    <col min="7697" max="7697" width="14.7109375" style="253" customWidth="1"/>
    <col min="7698" max="7698" width="0.42578125" style="253" customWidth="1"/>
    <col min="7699" max="7699" width="17.85546875" style="253" customWidth="1"/>
    <col min="7700" max="7936" width="11.42578125" style="253"/>
    <col min="7937" max="7937" width="1.7109375" style="253" customWidth="1"/>
    <col min="7938" max="7939" width="5" style="253" customWidth="1"/>
    <col min="7940" max="7940" width="13.140625" style="253" customWidth="1"/>
    <col min="7941" max="7941" width="15.140625" style="253" customWidth="1"/>
    <col min="7942" max="7942" width="2.7109375" style="253" customWidth="1"/>
    <col min="7943" max="7943" width="11.7109375" style="253" customWidth="1"/>
    <col min="7944" max="7944" width="11.85546875" style="253" customWidth="1"/>
    <col min="7945" max="7945" width="11.5703125" style="253" customWidth="1"/>
    <col min="7946" max="7946" width="11.140625" style="253" customWidth="1"/>
    <col min="7947" max="7947" width="3.85546875" style="253" customWidth="1"/>
    <col min="7948" max="7948" width="10.42578125" style="253" customWidth="1"/>
    <col min="7949" max="7950" width="5" style="253" customWidth="1"/>
    <col min="7951" max="7951" width="9.7109375" style="253" customWidth="1"/>
    <col min="7952" max="7952" width="11.140625" style="253" customWidth="1"/>
    <col min="7953" max="7953" width="14.7109375" style="253" customWidth="1"/>
    <col min="7954" max="7954" width="0.42578125" style="253" customWidth="1"/>
    <col min="7955" max="7955" width="17.85546875" style="253" customWidth="1"/>
    <col min="7956" max="8192" width="11.42578125" style="253"/>
    <col min="8193" max="8193" width="1.7109375" style="253" customWidth="1"/>
    <col min="8194" max="8195" width="5" style="253" customWidth="1"/>
    <col min="8196" max="8196" width="13.140625" style="253" customWidth="1"/>
    <col min="8197" max="8197" width="15.140625" style="253" customWidth="1"/>
    <col min="8198" max="8198" width="2.7109375" style="253" customWidth="1"/>
    <col min="8199" max="8199" width="11.7109375" style="253" customWidth="1"/>
    <col min="8200" max="8200" width="11.85546875" style="253" customWidth="1"/>
    <col min="8201" max="8201" width="11.5703125" style="253" customWidth="1"/>
    <col min="8202" max="8202" width="11.140625" style="253" customWidth="1"/>
    <col min="8203" max="8203" width="3.85546875" style="253" customWidth="1"/>
    <col min="8204" max="8204" width="10.42578125" style="253" customWidth="1"/>
    <col min="8205" max="8206" width="5" style="253" customWidth="1"/>
    <col min="8207" max="8207" width="9.7109375" style="253" customWidth="1"/>
    <col min="8208" max="8208" width="11.140625" style="253" customWidth="1"/>
    <col min="8209" max="8209" width="14.7109375" style="253" customWidth="1"/>
    <col min="8210" max="8210" width="0.42578125" style="253" customWidth="1"/>
    <col min="8211" max="8211" width="17.85546875" style="253" customWidth="1"/>
    <col min="8212" max="8448" width="11.42578125" style="253"/>
    <col min="8449" max="8449" width="1.7109375" style="253" customWidth="1"/>
    <col min="8450" max="8451" width="5" style="253" customWidth="1"/>
    <col min="8452" max="8452" width="13.140625" style="253" customWidth="1"/>
    <col min="8453" max="8453" width="15.140625" style="253" customWidth="1"/>
    <col min="8454" max="8454" width="2.7109375" style="253" customWidth="1"/>
    <col min="8455" max="8455" width="11.7109375" style="253" customWidth="1"/>
    <col min="8456" max="8456" width="11.85546875" style="253" customWidth="1"/>
    <col min="8457" max="8457" width="11.5703125" style="253" customWidth="1"/>
    <col min="8458" max="8458" width="11.140625" style="253" customWidth="1"/>
    <col min="8459" max="8459" width="3.85546875" style="253" customWidth="1"/>
    <col min="8460" max="8460" width="10.42578125" style="253" customWidth="1"/>
    <col min="8461" max="8462" width="5" style="253" customWidth="1"/>
    <col min="8463" max="8463" width="9.7109375" style="253" customWidth="1"/>
    <col min="8464" max="8464" width="11.140625" style="253" customWidth="1"/>
    <col min="8465" max="8465" width="14.7109375" style="253" customWidth="1"/>
    <col min="8466" max="8466" width="0.42578125" style="253" customWidth="1"/>
    <col min="8467" max="8467" width="17.85546875" style="253" customWidth="1"/>
    <col min="8468" max="8704" width="11.42578125" style="253"/>
    <col min="8705" max="8705" width="1.7109375" style="253" customWidth="1"/>
    <col min="8706" max="8707" width="5" style="253" customWidth="1"/>
    <col min="8708" max="8708" width="13.140625" style="253" customWidth="1"/>
    <col min="8709" max="8709" width="15.140625" style="253" customWidth="1"/>
    <col min="8710" max="8710" width="2.7109375" style="253" customWidth="1"/>
    <col min="8711" max="8711" width="11.7109375" style="253" customWidth="1"/>
    <col min="8712" max="8712" width="11.85546875" style="253" customWidth="1"/>
    <col min="8713" max="8713" width="11.5703125" style="253" customWidth="1"/>
    <col min="8714" max="8714" width="11.140625" style="253" customWidth="1"/>
    <col min="8715" max="8715" width="3.85546875" style="253" customWidth="1"/>
    <col min="8716" max="8716" width="10.42578125" style="253" customWidth="1"/>
    <col min="8717" max="8718" width="5" style="253" customWidth="1"/>
    <col min="8719" max="8719" width="9.7109375" style="253" customWidth="1"/>
    <col min="8720" max="8720" width="11.140625" style="253" customWidth="1"/>
    <col min="8721" max="8721" width="14.7109375" style="253" customWidth="1"/>
    <col min="8722" max="8722" width="0.42578125" style="253" customWidth="1"/>
    <col min="8723" max="8723" width="17.85546875" style="253" customWidth="1"/>
    <col min="8724" max="8960" width="11.42578125" style="253"/>
    <col min="8961" max="8961" width="1.7109375" style="253" customWidth="1"/>
    <col min="8962" max="8963" width="5" style="253" customWidth="1"/>
    <col min="8964" max="8964" width="13.140625" style="253" customWidth="1"/>
    <col min="8965" max="8965" width="15.140625" style="253" customWidth="1"/>
    <col min="8966" max="8966" width="2.7109375" style="253" customWidth="1"/>
    <col min="8967" max="8967" width="11.7109375" style="253" customWidth="1"/>
    <col min="8968" max="8968" width="11.85546875" style="253" customWidth="1"/>
    <col min="8969" max="8969" width="11.5703125" style="253" customWidth="1"/>
    <col min="8970" max="8970" width="11.140625" style="253" customWidth="1"/>
    <col min="8971" max="8971" width="3.85546875" style="253" customWidth="1"/>
    <col min="8972" max="8972" width="10.42578125" style="253" customWidth="1"/>
    <col min="8973" max="8974" width="5" style="253" customWidth="1"/>
    <col min="8975" max="8975" width="9.7109375" style="253" customWidth="1"/>
    <col min="8976" max="8976" width="11.140625" style="253" customWidth="1"/>
    <col min="8977" max="8977" width="14.7109375" style="253" customWidth="1"/>
    <col min="8978" max="8978" width="0.42578125" style="253" customWidth="1"/>
    <col min="8979" max="8979" width="17.85546875" style="253" customWidth="1"/>
    <col min="8980" max="9216" width="11.42578125" style="253"/>
    <col min="9217" max="9217" width="1.7109375" style="253" customWidth="1"/>
    <col min="9218" max="9219" width="5" style="253" customWidth="1"/>
    <col min="9220" max="9220" width="13.140625" style="253" customWidth="1"/>
    <col min="9221" max="9221" width="15.140625" style="253" customWidth="1"/>
    <col min="9222" max="9222" width="2.7109375" style="253" customWidth="1"/>
    <col min="9223" max="9223" width="11.7109375" style="253" customWidth="1"/>
    <col min="9224" max="9224" width="11.85546875" style="253" customWidth="1"/>
    <col min="9225" max="9225" width="11.5703125" style="253" customWidth="1"/>
    <col min="9226" max="9226" width="11.140625" style="253" customWidth="1"/>
    <col min="9227" max="9227" width="3.85546875" style="253" customWidth="1"/>
    <col min="9228" max="9228" width="10.42578125" style="253" customWidth="1"/>
    <col min="9229" max="9230" width="5" style="253" customWidth="1"/>
    <col min="9231" max="9231" width="9.7109375" style="253" customWidth="1"/>
    <col min="9232" max="9232" width="11.140625" style="253" customWidth="1"/>
    <col min="9233" max="9233" width="14.7109375" style="253" customWidth="1"/>
    <col min="9234" max="9234" width="0.42578125" style="253" customWidth="1"/>
    <col min="9235" max="9235" width="17.85546875" style="253" customWidth="1"/>
    <col min="9236" max="9472" width="11.42578125" style="253"/>
    <col min="9473" max="9473" width="1.7109375" style="253" customWidth="1"/>
    <col min="9474" max="9475" width="5" style="253" customWidth="1"/>
    <col min="9476" max="9476" width="13.140625" style="253" customWidth="1"/>
    <col min="9477" max="9477" width="15.140625" style="253" customWidth="1"/>
    <col min="9478" max="9478" width="2.7109375" style="253" customWidth="1"/>
    <col min="9479" max="9479" width="11.7109375" style="253" customWidth="1"/>
    <col min="9480" max="9480" width="11.85546875" style="253" customWidth="1"/>
    <col min="9481" max="9481" width="11.5703125" style="253" customWidth="1"/>
    <col min="9482" max="9482" width="11.140625" style="253" customWidth="1"/>
    <col min="9483" max="9483" width="3.85546875" style="253" customWidth="1"/>
    <col min="9484" max="9484" width="10.42578125" style="253" customWidth="1"/>
    <col min="9485" max="9486" width="5" style="253" customWidth="1"/>
    <col min="9487" max="9487" width="9.7109375" style="253" customWidth="1"/>
    <col min="9488" max="9488" width="11.140625" style="253" customWidth="1"/>
    <col min="9489" max="9489" width="14.7109375" style="253" customWidth="1"/>
    <col min="9490" max="9490" width="0.42578125" style="253" customWidth="1"/>
    <col min="9491" max="9491" width="17.85546875" style="253" customWidth="1"/>
    <col min="9492" max="9728" width="11.42578125" style="253"/>
    <col min="9729" max="9729" width="1.7109375" style="253" customWidth="1"/>
    <col min="9730" max="9731" width="5" style="253" customWidth="1"/>
    <col min="9732" max="9732" width="13.140625" style="253" customWidth="1"/>
    <col min="9733" max="9733" width="15.140625" style="253" customWidth="1"/>
    <col min="9734" max="9734" width="2.7109375" style="253" customWidth="1"/>
    <col min="9735" max="9735" width="11.7109375" style="253" customWidth="1"/>
    <col min="9736" max="9736" width="11.85546875" style="253" customWidth="1"/>
    <col min="9737" max="9737" width="11.5703125" style="253" customWidth="1"/>
    <col min="9738" max="9738" width="11.140625" style="253" customWidth="1"/>
    <col min="9739" max="9739" width="3.85546875" style="253" customWidth="1"/>
    <col min="9740" max="9740" width="10.42578125" style="253" customWidth="1"/>
    <col min="9741" max="9742" width="5" style="253" customWidth="1"/>
    <col min="9743" max="9743" width="9.7109375" style="253" customWidth="1"/>
    <col min="9744" max="9744" width="11.140625" style="253" customWidth="1"/>
    <col min="9745" max="9745" width="14.7109375" style="253" customWidth="1"/>
    <col min="9746" max="9746" width="0.42578125" style="253" customWidth="1"/>
    <col min="9747" max="9747" width="17.85546875" style="253" customWidth="1"/>
    <col min="9748" max="9984" width="11.42578125" style="253"/>
    <col min="9985" max="9985" width="1.7109375" style="253" customWidth="1"/>
    <col min="9986" max="9987" width="5" style="253" customWidth="1"/>
    <col min="9988" max="9988" width="13.140625" style="253" customWidth="1"/>
    <col min="9989" max="9989" width="15.140625" style="253" customWidth="1"/>
    <col min="9990" max="9990" width="2.7109375" style="253" customWidth="1"/>
    <col min="9991" max="9991" width="11.7109375" style="253" customWidth="1"/>
    <col min="9992" max="9992" width="11.85546875" style="253" customWidth="1"/>
    <col min="9993" max="9993" width="11.5703125" style="253" customWidth="1"/>
    <col min="9994" max="9994" width="11.140625" style="253" customWidth="1"/>
    <col min="9995" max="9995" width="3.85546875" style="253" customWidth="1"/>
    <col min="9996" max="9996" width="10.42578125" style="253" customWidth="1"/>
    <col min="9997" max="9998" width="5" style="253" customWidth="1"/>
    <col min="9999" max="9999" width="9.7109375" style="253" customWidth="1"/>
    <col min="10000" max="10000" width="11.140625" style="253" customWidth="1"/>
    <col min="10001" max="10001" width="14.7109375" style="253" customWidth="1"/>
    <col min="10002" max="10002" width="0.42578125" style="253" customWidth="1"/>
    <col min="10003" max="10003" width="17.85546875" style="253" customWidth="1"/>
    <col min="10004" max="10240" width="11.42578125" style="253"/>
    <col min="10241" max="10241" width="1.7109375" style="253" customWidth="1"/>
    <col min="10242" max="10243" width="5" style="253" customWidth="1"/>
    <col min="10244" max="10244" width="13.140625" style="253" customWidth="1"/>
    <col min="10245" max="10245" width="15.140625" style="253" customWidth="1"/>
    <col min="10246" max="10246" width="2.7109375" style="253" customWidth="1"/>
    <col min="10247" max="10247" width="11.7109375" style="253" customWidth="1"/>
    <col min="10248" max="10248" width="11.85546875" style="253" customWidth="1"/>
    <col min="10249" max="10249" width="11.5703125" style="253" customWidth="1"/>
    <col min="10250" max="10250" width="11.140625" style="253" customWidth="1"/>
    <col min="10251" max="10251" width="3.85546875" style="253" customWidth="1"/>
    <col min="10252" max="10252" width="10.42578125" style="253" customWidth="1"/>
    <col min="10253" max="10254" width="5" style="253" customWidth="1"/>
    <col min="10255" max="10255" width="9.7109375" style="253" customWidth="1"/>
    <col min="10256" max="10256" width="11.140625" style="253" customWidth="1"/>
    <col min="10257" max="10257" width="14.7109375" style="253" customWidth="1"/>
    <col min="10258" max="10258" width="0.42578125" style="253" customWidth="1"/>
    <col min="10259" max="10259" width="17.85546875" style="253" customWidth="1"/>
    <col min="10260" max="10496" width="11.42578125" style="253"/>
    <col min="10497" max="10497" width="1.7109375" style="253" customWidth="1"/>
    <col min="10498" max="10499" width="5" style="253" customWidth="1"/>
    <col min="10500" max="10500" width="13.140625" style="253" customWidth="1"/>
    <col min="10501" max="10501" width="15.140625" style="253" customWidth="1"/>
    <col min="10502" max="10502" width="2.7109375" style="253" customWidth="1"/>
    <col min="10503" max="10503" width="11.7109375" style="253" customWidth="1"/>
    <col min="10504" max="10504" width="11.85546875" style="253" customWidth="1"/>
    <col min="10505" max="10505" width="11.5703125" style="253" customWidth="1"/>
    <col min="10506" max="10506" width="11.140625" style="253" customWidth="1"/>
    <col min="10507" max="10507" width="3.85546875" style="253" customWidth="1"/>
    <col min="10508" max="10508" width="10.42578125" style="253" customWidth="1"/>
    <col min="10509" max="10510" width="5" style="253" customWidth="1"/>
    <col min="10511" max="10511" width="9.7109375" style="253" customWidth="1"/>
    <col min="10512" max="10512" width="11.140625" style="253" customWidth="1"/>
    <col min="10513" max="10513" width="14.7109375" style="253" customWidth="1"/>
    <col min="10514" max="10514" width="0.42578125" style="253" customWidth="1"/>
    <col min="10515" max="10515" width="17.85546875" style="253" customWidth="1"/>
    <col min="10516" max="10752" width="11.42578125" style="253"/>
    <col min="10753" max="10753" width="1.7109375" style="253" customWidth="1"/>
    <col min="10754" max="10755" width="5" style="253" customWidth="1"/>
    <col min="10756" max="10756" width="13.140625" style="253" customWidth="1"/>
    <col min="10757" max="10757" width="15.140625" style="253" customWidth="1"/>
    <col min="10758" max="10758" width="2.7109375" style="253" customWidth="1"/>
    <col min="10759" max="10759" width="11.7109375" style="253" customWidth="1"/>
    <col min="10760" max="10760" width="11.85546875" style="253" customWidth="1"/>
    <col min="10761" max="10761" width="11.5703125" style="253" customWidth="1"/>
    <col min="10762" max="10762" width="11.140625" style="253" customWidth="1"/>
    <col min="10763" max="10763" width="3.85546875" style="253" customWidth="1"/>
    <col min="10764" max="10764" width="10.42578125" style="253" customWidth="1"/>
    <col min="10765" max="10766" width="5" style="253" customWidth="1"/>
    <col min="10767" max="10767" width="9.7109375" style="253" customWidth="1"/>
    <col min="10768" max="10768" width="11.140625" style="253" customWidth="1"/>
    <col min="10769" max="10769" width="14.7109375" style="253" customWidth="1"/>
    <col min="10770" max="10770" width="0.42578125" style="253" customWidth="1"/>
    <col min="10771" max="10771" width="17.85546875" style="253" customWidth="1"/>
    <col min="10772" max="11008" width="11.42578125" style="253"/>
    <col min="11009" max="11009" width="1.7109375" style="253" customWidth="1"/>
    <col min="11010" max="11011" width="5" style="253" customWidth="1"/>
    <col min="11012" max="11012" width="13.140625" style="253" customWidth="1"/>
    <col min="11013" max="11013" width="15.140625" style="253" customWidth="1"/>
    <col min="11014" max="11014" width="2.7109375" style="253" customWidth="1"/>
    <col min="11015" max="11015" width="11.7109375" style="253" customWidth="1"/>
    <col min="11016" max="11016" width="11.85546875" style="253" customWidth="1"/>
    <col min="11017" max="11017" width="11.5703125" style="253" customWidth="1"/>
    <col min="11018" max="11018" width="11.140625" style="253" customWidth="1"/>
    <col min="11019" max="11019" width="3.85546875" style="253" customWidth="1"/>
    <col min="11020" max="11020" width="10.42578125" style="253" customWidth="1"/>
    <col min="11021" max="11022" width="5" style="253" customWidth="1"/>
    <col min="11023" max="11023" width="9.7109375" style="253" customWidth="1"/>
    <col min="11024" max="11024" width="11.140625" style="253" customWidth="1"/>
    <col min="11025" max="11025" width="14.7109375" style="253" customWidth="1"/>
    <col min="11026" max="11026" width="0.42578125" style="253" customWidth="1"/>
    <col min="11027" max="11027" width="17.85546875" style="253" customWidth="1"/>
    <col min="11028" max="11264" width="11.42578125" style="253"/>
    <col min="11265" max="11265" width="1.7109375" style="253" customWidth="1"/>
    <col min="11266" max="11267" width="5" style="253" customWidth="1"/>
    <col min="11268" max="11268" width="13.140625" style="253" customWidth="1"/>
    <col min="11269" max="11269" width="15.140625" style="253" customWidth="1"/>
    <col min="11270" max="11270" width="2.7109375" style="253" customWidth="1"/>
    <col min="11271" max="11271" width="11.7109375" style="253" customWidth="1"/>
    <col min="11272" max="11272" width="11.85546875" style="253" customWidth="1"/>
    <col min="11273" max="11273" width="11.5703125" style="253" customWidth="1"/>
    <col min="11274" max="11274" width="11.140625" style="253" customWidth="1"/>
    <col min="11275" max="11275" width="3.85546875" style="253" customWidth="1"/>
    <col min="11276" max="11276" width="10.42578125" style="253" customWidth="1"/>
    <col min="11277" max="11278" width="5" style="253" customWidth="1"/>
    <col min="11279" max="11279" width="9.7109375" style="253" customWidth="1"/>
    <col min="11280" max="11280" width="11.140625" style="253" customWidth="1"/>
    <col min="11281" max="11281" width="14.7109375" style="253" customWidth="1"/>
    <col min="11282" max="11282" width="0.42578125" style="253" customWidth="1"/>
    <col min="11283" max="11283" width="17.85546875" style="253" customWidth="1"/>
    <col min="11284" max="11520" width="11.42578125" style="253"/>
    <col min="11521" max="11521" width="1.7109375" style="253" customWidth="1"/>
    <col min="11522" max="11523" width="5" style="253" customWidth="1"/>
    <col min="11524" max="11524" width="13.140625" style="253" customWidth="1"/>
    <col min="11525" max="11525" width="15.140625" style="253" customWidth="1"/>
    <col min="11526" max="11526" width="2.7109375" style="253" customWidth="1"/>
    <col min="11527" max="11527" width="11.7109375" style="253" customWidth="1"/>
    <col min="11528" max="11528" width="11.85546875" style="253" customWidth="1"/>
    <col min="11529" max="11529" width="11.5703125" style="253" customWidth="1"/>
    <col min="11530" max="11530" width="11.140625" style="253" customWidth="1"/>
    <col min="11531" max="11531" width="3.85546875" style="253" customWidth="1"/>
    <col min="11532" max="11532" width="10.42578125" style="253" customWidth="1"/>
    <col min="11533" max="11534" width="5" style="253" customWidth="1"/>
    <col min="11535" max="11535" width="9.7109375" style="253" customWidth="1"/>
    <col min="11536" max="11536" width="11.140625" style="253" customWidth="1"/>
    <col min="11537" max="11537" width="14.7109375" style="253" customWidth="1"/>
    <col min="11538" max="11538" width="0.42578125" style="253" customWidth="1"/>
    <col min="11539" max="11539" width="17.85546875" style="253" customWidth="1"/>
    <col min="11540" max="11776" width="11.42578125" style="253"/>
    <col min="11777" max="11777" width="1.7109375" style="253" customWidth="1"/>
    <col min="11778" max="11779" width="5" style="253" customWidth="1"/>
    <col min="11780" max="11780" width="13.140625" style="253" customWidth="1"/>
    <col min="11781" max="11781" width="15.140625" style="253" customWidth="1"/>
    <col min="11782" max="11782" width="2.7109375" style="253" customWidth="1"/>
    <col min="11783" max="11783" width="11.7109375" style="253" customWidth="1"/>
    <col min="11784" max="11784" width="11.85546875" style="253" customWidth="1"/>
    <col min="11785" max="11785" width="11.5703125" style="253" customWidth="1"/>
    <col min="11786" max="11786" width="11.140625" style="253" customWidth="1"/>
    <col min="11787" max="11787" width="3.85546875" style="253" customWidth="1"/>
    <col min="11788" max="11788" width="10.42578125" style="253" customWidth="1"/>
    <col min="11789" max="11790" width="5" style="253" customWidth="1"/>
    <col min="11791" max="11791" width="9.7109375" style="253" customWidth="1"/>
    <col min="11792" max="11792" width="11.140625" style="253" customWidth="1"/>
    <col min="11793" max="11793" width="14.7109375" style="253" customWidth="1"/>
    <col min="11794" max="11794" width="0.42578125" style="253" customWidth="1"/>
    <col min="11795" max="11795" width="17.85546875" style="253" customWidth="1"/>
    <col min="11796" max="12032" width="11.42578125" style="253"/>
    <col min="12033" max="12033" width="1.7109375" style="253" customWidth="1"/>
    <col min="12034" max="12035" width="5" style="253" customWidth="1"/>
    <col min="12036" max="12036" width="13.140625" style="253" customWidth="1"/>
    <col min="12037" max="12037" width="15.140625" style="253" customWidth="1"/>
    <col min="12038" max="12038" width="2.7109375" style="253" customWidth="1"/>
    <col min="12039" max="12039" width="11.7109375" style="253" customWidth="1"/>
    <col min="12040" max="12040" width="11.85546875" style="253" customWidth="1"/>
    <col min="12041" max="12041" width="11.5703125" style="253" customWidth="1"/>
    <col min="12042" max="12042" width="11.140625" style="253" customWidth="1"/>
    <col min="12043" max="12043" width="3.85546875" style="253" customWidth="1"/>
    <col min="12044" max="12044" width="10.42578125" style="253" customWidth="1"/>
    <col min="12045" max="12046" width="5" style="253" customWidth="1"/>
    <col min="12047" max="12047" width="9.7109375" style="253" customWidth="1"/>
    <col min="12048" max="12048" width="11.140625" style="253" customWidth="1"/>
    <col min="12049" max="12049" width="14.7109375" style="253" customWidth="1"/>
    <col min="12050" max="12050" width="0.42578125" style="253" customWidth="1"/>
    <col min="12051" max="12051" width="17.85546875" style="253" customWidth="1"/>
    <col min="12052" max="12288" width="11.42578125" style="253"/>
    <col min="12289" max="12289" width="1.7109375" style="253" customWidth="1"/>
    <col min="12290" max="12291" width="5" style="253" customWidth="1"/>
    <col min="12292" max="12292" width="13.140625" style="253" customWidth="1"/>
    <col min="12293" max="12293" width="15.140625" style="253" customWidth="1"/>
    <col min="12294" max="12294" width="2.7109375" style="253" customWidth="1"/>
    <col min="12295" max="12295" width="11.7109375" style="253" customWidth="1"/>
    <col min="12296" max="12296" width="11.85546875" style="253" customWidth="1"/>
    <col min="12297" max="12297" width="11.5703125" style="253" customWidth="1"/>
    <col min="12298" max="12298" width="11.140625" style="253" customWidth="1"/>
    <col min="12299" max="12299" width="3.85546875" style="253" customWidth="1"/>
    <col min="12300" max="12300" width="10.42578125" style="253" customWidth="1"/>
    <col min="12301" max="12302" width="5" style="253" customWidth="1"/>
    <col min="12303" max="12303" width="9.7109375" style="253" customWidth="1"/>
    <col min="12304" max="12304" width="11.140625" style="253" customWidth="1"/>
    <col min="12305" max="12305" width="14.7109375" style="253" customWidth="1"/>
    <col min="12306" max="12306" width="0.42578125" style="253" customWidth="1"/>
    <col min="12307" max="12307" width="17.85546875" style="253" customWidth="1"/>
    <col min="12308" max="12544" width="11.42578125" style="253"/>
    <col min="12545" max="12545" width="1.7109375" style="253" customWidth="1"/>
    <col min="12546" max="12547" width="5" style="253" customWidth="1"/>
    <col min="12548" max="12548" width="13.140625" style="253" customWidth="1"/>
    <col min="12549" max="12549" width="15.140625" style="253" customWidth="1"/>
    <col min="12550" max="12550" width="2.7109375" style="253" customWidth="1"/>
    <col min="12551" max="12551" width="11.7109375" style="253" customWidth="1"/>
    <col min="12552" max="12552" width="11.85546875" style="253" customWidth="1"/>
    <col min="12553" max="12553" width="11.5703125" style="253" customWidth="1"/>
    <col min="12554" max="12554" width="11.140625" style="253" customWidth="1"/>
    <col min="12555" max="12555" width="3.85546875" style="253" customWidth="1"/>
    <col min="12556" max="12556" width="10.42578125" style="253" customWidth="1"/>
    <col min="12557" max="12558" width="5" style="253" customWidth="1"/>
    <col min="12559" max="12559" width="9.7109375" style="253" customWidth="1"/>
    <col min="12560" max="12560" width="11.140625" style="253" customWidth="1"/>
    <col min="12561" max="12561" width="14.7109375" style="253" customWidth="1"/>
    <col min="12562" max="12562" width="0.42578125" style="253" customWidth="1"/>
    <col min="12563" max="12563" width="17.85546875" style="253" customWidth="1"/>
    <col min="12564" max="12800" width="11.42578125" style="253"/>
    <col min="12801" max="12801" width="1.7109375" style="253" customWidth="1"/>
    <col min="12802" max="12803" width="5" style="253" customWidth="1"/>
    <col min="12804" max="12804" width="13.140625" style="253" customWidth="1"/>
    <col min="12805" max="12805" width="15.140625" style="253" customWidth="1"/>
    <col min="12806" max="12806" width="2.7109375" style="253" customWidth="1"/>
    <col min="12807" max="12807" width="11.7109375" style="253" customWidth="1"/>
    <col min="12808" max="12808" width="11.85546875" style="253" customWidth="1"/>
    <col min="12809" max="12809" width="11.5703125" style="253" customWidth="1"/>
    <col min="12810" max="12810" width="11.140625" style="253" customWidth="1"/>
    <col min="12811" max="12811" width="3.85546875" style="253" customWidth="1"/>
    <col min="12812" max="12812" width="10.42578125" style="253" customWidth="1"/>
    <col min="12813" max="12814" width="5" style="253" customWidth="1"/>
    <col min="12815" max="12815" width="9.7109375" style="253" customWidth="1"/>
    <col min="12816" max="12816" width="11.140625" style="253" customWidth="1"/>
    <col min="12817" max="12817" width="14.7109375" style="253" customWidth="1"/>
    <col min="12818" max="12818" width="0.42578125" style="253" customWidth="1"/>
    <col min="12819" max="12819" width="17.85546875" style="253" customWidth="1"/>
    <col min="12820" max="13056" width="11.42578125" style="253"/>
    <col min="13057" max="13057" width="1.7109375" style="253" customWidth="1"/>
    <col min="13058" max="13059" width="5" style="253" customWidth="1"/>
    <col min="13060" max="13060" width="13.140625" style="253" customWidth="1"/>
    <col min="13061" max="13061" width="15.140625" style="253" customWidth="1"/>
    <col min="13062" max="13062" width="2.7109375" style="253" customWidth="1"/>
    <col min="13063" max="13063" width="11.7109375" style="253" customWidth="1"/>
    <col min="13064" max="13064" width="11.85546875" style="253" customWidth="1"/>
    <col min="13065" max="13065" width="11.5703125" style="253" customWidth="1"/>
    <col min="13066" max="13066" width="11.140625" style="253" customWidth="1"/>
    <col min="13067" max="13067" width="3.85546875" style="253" customWidth="1"/>
    <col min="13068" max="13068" width="10.42578125" style="253" customWidth="1"/>
    <col min="13069" max="13070" width="5" style="253" customWidth="1"/>
    <col min="13071" max="13071" width="9.7109375" style="253" customWidth="1"/>
    <col min="13072" max="13072" width="11.140625" style="253" customWidth="1"/>
    <col min="13073" max="13073" width="14.7109375" style="253" customWidth="1"/>
    <col min="13074" max="13074" width="0.42578125" style="253" customWidth="1"/>
    <col min="13075" max="13075" width="17.85546875" style="253" customWidth="1"/>
    <col min="13076" max="13312" width="11.42578125" style="253"/>
    <col min="13313" max="13313" width="1.7109375" style="253" customWidth="1"/>
    <col min="13314" max="13315" width="5" style="253" customWidth="1"/>
    <col min="13316" max="13316" width="13.140625" style="253" customWidth="1"/>
    <col min="13317" max="13317" width="15.140625" style="253" customWidth="1"/>
    <col min="13318" max="13318" width="2.7109375" style="253" customWidth="1"/>
    <col min="13319" max="13319" width="11.7109375" style="253" customWidth="1"/>
    <col min="13320" max="13320" width="11.85546875" style="253" customWidth="1"/>
    <col min="13321" max="13321" width="11.5703125" style="253" customWidth="1"/>
    <col min="13322" max="13322" width="11.140625" style="253" customWidth="1"/>
    <col min="13323" max="13323" width="3.85546875" style="253" customWidth="1"/>
    <col min="13324" max="13324" width="10.42578125" style="253" customWidth="1"/>
    <col min="13325" max="13326" width="5" style="253" customWidth="1"/>
    <col min="13327" max="13327" width="9.7109375" style="253" customWidth="1"/>
    <col min="13328" max="13328" width="11.140625" style="253" customWidth="1"/>
    <col min="13329" max="13329" width="14.7109375" style="253" customWidth="1"/>
    <col min="13330" max="13330" width="0.42578125" style="253" customWidth="1"/>
    <col min="13331" max="13331" width="17.85546875" style="253" customWidth="1"/>
    <col min="13332" max="13568" width="11.42578125" style="253"/>
    <col min="13569" max="13569" width="1.7109375" style="253" customWidth="1"/>
    <col min="13570" max="13571" width="5" style="253" customWidth="1"/>
    <col min="13572" max="13572" width="13.140625" style="253" customWidth="1"/>
    <col min="13573" max="13573" width="15.140625" style="253" customWidth="1"/>
    <col min="13574" max="13574" width="2.7109375" style="253" customWidth="1"/>
    <col min="13575" max="13575" width="11.7109375" style="253" customWidth="1"/>
    <col min="13576" max="13576" width="11.85546875" style="253" customWidth="1"/>
    <col min="13577" max="13577" width="11.5703125" style="253" customWidth="1"/>
    <col min="13578" max="13578" width="11.140625" style="253" customWidth="1"/>
    <col min="13579" max="13579" width="3.85546875" style="253" customWidth="1"/>
    <col min="13580" max="13580" width="10.42578125" style="253" customWidth="1"/>
    <col min="13581" max="13582" width="5" style="253" customWidth="1"/>
    <col min="13583" max="13583" width="9.7109375" style="253" customWidth="1"/>
    <col min="13584" max="13584" width="11.140625" style="253" customWidth="1"/>
    <col min="13585" max="13585" width="14.7109375" style="253" customWidth="1"/>
    <col min="13586" max="13586" width="0.42578125" style="253" customWidth="1"/>
    <col min="13587" max="13587" width="17.85546875" style="253" customWidth="1"/>
    <col min="13588" max="13824" width="11.42578125" style="253"/>
    <col min="13825" max="13825" width="1.7109375" style="253" customWidth="1"/>
    <col min="13826" max="13827" width="5" style="253" customWidth="1"/>
    <col min="13828" max="13828" width="13.140625" style="253" customWidth="1"/>
    <col min="13829" max="13829" width="15.140625" style="253" customWidth="1"/>
    <col min="13830" max="13830" width="2.7109375" style="253" customWidth="1"/>
    <col min="13831" max="13831" width="11.7109375" style="253" customWidth="1"/>
    <col min="13832" max="13832" width="11.85546875" style="253" customWidth="1"/>
    <col min="13833" max="13833" width="11.5703125" style="253" customWidth="1"/>
    <col min="13834" max="13834" width="11.140625" style="253" customWidth="1"/>
    <col min="13835" max="13835" width="3.85546875" style="253" customWidth="1"/>
    <col min="13836" max="13836" width="10.42578125" style="253" customWidth="1"/>
    <col min="13837" max="13838" width="5" style="253" customWidth="1"/>
    <col min="13839" max="13839" width="9.7109375" style="253" customWidth="1"/>
    <col min="13840" max="13840" width="11.140625" style="253" customWidth="1"/>
    <col min="13841" max="13841" width="14.7109375" style="253" customWidth="1"/>
    <col min="13842" max="13842" width="0.42578125" style="253" customWidth="1"/>
    <col min="13843" max="13843" width="17.85546875" style="253" customWidth="1"/>
    <col min="13844" max="14080" width="11.42578125" style="253"/>
    <col min="14081" max="14081" width="1.7109375" style="253" customWidth="1"/>
    <col min="14082" max="14083" width="5" style="253" customWidth="1"/>
    <col min="14084" max="14084" width="13.140625" style="253" customWidth="1"/>
    <col min="14085" max="14085" width="15.140625" style="253" customWidth="1"/>
    <col min="14086" max="14086" width="2.7109375" style="253" customWidth="1"/>
    <col min="14087" max="14087" width="11.7109375" style="253" customWidth="1"/>
    <col min="14088" max="14088" width="11.85546875" style="253" customWidth="1"/>
    <col min="14089" max="14089" width="11.5703125" style="253" customWidth="1"/>
    <col min="14090" max="14090" width="11.140625" style="253" customWidth="1"/>
    <col min="14091" max="14091" width="3.85546875" style="253" customWidth="1"/>
    <col min="14092" max="14092" width="10.42578125" style="253" customWidth="1"/>
    <col min="14093" max="14094" width="5" style="253" customWidth="1"/>
    <col min="14095" max="14095" width="9.7109375" style="253" customWidth="1"/>
    <col min="14096" max="14096" width="11.140625" style="253" customWidth="1"/>
    <col min="14097" max="14097" width="14.7109375" style="253" customWidth="1"/>
    <col min="14098" max="14098" width="0.42578125" style="253" customWidth="1"/>
    <col min="14099" max="14099" width="17.85546875" style="253" customWidth="1"/>
    <col min="14100" max="14336" width="11.42578125" style="253"/>
    <col min="14337" max="14337" width="1.7109375" style="253" customWidth="1"/>
    <col min="14338" max="14339" width="5" style="253" customWidth="1"/>
    <col min="14340" max="14340" width="13.140625" style="253" customWidth="1"/>
    <col min="14341" max="14341" width="15.140625" style="253" customWidth="1"/>
    <col min="14342" max="14342" width="2.7109375" style="253" customWidth="1"/>
    <col min="14343" max="14343" width="11.7109375" style="253" customWidth="1"/>
    <col min="14344" max="14344" width="11.85546875" style="253" customWidth="1"/>
    <col min="14345" max="14345" width="11.5703125" style="253" customWidth="1"/>
    <col min="14346" max="14346" width="11.140625" style="253" customWidth="1"/>
    <col min="14347" max="14347" width="3.85546875" style="253" customWidth="1"/>
    <col min="14348" max="14348" width="10.42578125" style="253" customWidth="1"/>
    <col min="14349" max="14350" width="5" style="253" customWidth="1"/>
    <col min="14351" max="14351" width="9.7109375" style="253" customWidth="1"/>
    <col min="14352" max="14352" width="11.140625" style="253" customWidth="1"/>
    <col min="14353" max="14353" width="14.7109375" style="253" customWidth="1"/>
    <col min="14354" max="14354" width="0.42578125" style="253" customWidth="1"/>
    <col min="14355" max="14355" width="17.85546875" style="253" customWidth="1"/>
    <col min="14356" max="14592" width="11.42578125" style="253"/>
    <col min="14593" max="14593" width="1.7109375" style="253" customWidth="1"/>
    <col min="14594" max="14595" width="5" style="253" customWidth="1"/>
    <col min="14596" max="14596" width="13.140625" style="253" customWidth="1"/>
    <col min="14597" max="14597" width="15.140625" style="253" customWidth="1"/>
    <col min="14598" max="14598" width="2.7109375" style="253" customWidth="1"/>
    <col min="14599" max="14599" width="11.7109375" style="253" customWidth="1"/>
    <col min="14600" max="14600" width="11.85546875" style="253" customWidth="1"/>
    <col min="14601" max="14601" width="11.5703125" style="253" customWidth="1"/>
    <col min="14602" max="14602" width="11.140625" style="253" customWidth="1"/>
    <col min="14603" max="14603" width="3.85546875" style="253" customWidth="1"/>
    <col min="14604" max="14604" width="10.42578125" style="253" customWidth="1"/>
    <col min="14605" max="14606" width="5" style="253" customWidth="1"/>
    <col min="14607" max="14607" width="9.7109375" style="253" customWidth="1"/>
    <col min="14608" max="14608" width="11.140625" style="253" customWidth="1"/>
    <col min="14609" max="14609" width="14.7109375" style="253" customWidth="1"/>
    <col min="14610" max="14610" width="0.42578125" style="253" customWidth="1"/>
    <col min="14611" max="14611" width="17.85546875" style="253" customWidth="1"/>
    <col min="14612" max="14848" width="11.42578125" style="253"/>
    <col min="14849" max="14849" width="1.7109375" style="253" customWidth="1"/>
    <col min="14850" max="14851" width="5" style="253" customWidth="1"/>
    <col min="14852" max="14852" width="13.140625" style="253" customWidth="1"/>
    <col min="14853" max="14853" width="15.140625" style="253" customWidth="1"/>
    <col min="14854" max="14854" width="2.7109375" style="253" customWidth="1"/>
    <col min="14855" max="14855" width="11.7109375" style="253" customWidth="1"/>
    <col min="14856" max="14856" width="11.85546875" style="253" customWidth="1"/>
    <col min="14857" max="14857" width="11.5703125" style="253" customWidth="1"/>
    <col min="14858" max="14858" width="11.140625" style="253" customWidth="1"/>
    <col min="14859" max="14859" width="3.85546875" style="253" customWidth="1"/>
    <col min="14860" max="14860" width="10.42578125" style="253" customWidth="1"/>
    <col min="14861" max="14862" width="5" style="253" customWidth="1"/>
    <col min="14863" max="14863" width="9.7109375" style="253" customWidth="1"/>
    <col min="14864" max="14864" width="11.140625" style="253" customWidth="1"/>
    <col min="14865" max="14865" width="14.7109375" style="253" customWidth="1"/>
    <col min="14866" max="14866" width="0.42578125" style="253" customWidth="1"/>
    <col min="14867" max="14867" width="17.85546875" style="253" customWidth="1"/>
    <col min="14868" max="15104" width="11.42578125" style="253"/>
    <col min="15105" max="15105" width="1.7109375" style="253" customWidth="1"/>
    <col min="15106" max="15107" width="5" style="253" customWidth="1"/>
    <col min="15108" max="15108" width="13.140625" style="253" customWidth="1"/>
    <col min="15109" max="15109" width="15.140625" style="253" customWidth="1"/>
    <col min="15110" max="15110" width="2.7109375" style="253" customWidth="1"/>
    <col min="15111" max="15111" width="11.7109375" style="253" customWidth="1"/>
    <col min="15112" max="15112" width="11.85546875" style="253" customWidth="1"/>
    <col min="15113" max="15113" width="11.5703125" style="253" customWidth="1"/>
    <col min="15114" max="15114" width="11.140625" style="253" customWidth="1"/>
    <col min="15115" max="15115" width="3.85546875" style="253" customWidth="1"/>
    <col min="15116" max="15116" width="10.42578125" style="253" customWidth="1"/>
    <col min="15117" max="15118" width="5" style="253" customWidth="1"/>
    <col min="15119" max="15119" width="9.7109375" style="253" customWidth="1"/>
    <col min="15120" max="15120" width="11.140625" style="253" customWidth="1"/>
    <col min="15121" max="15121" width="14.7109375" style="253" customWidth="1"/>
    <col min="15122" max="15122" width="0.42578125" style="253" customWidth="1"/>
    <col min="15123" max="15123" width="17.85546875" style="253" customWidth="1"/>
    <col min="15124" max="15360" width="11.42578125" style="253"/>
    <col min="15361" max="15361" width="1.7109375" style="253" customWidth="1"/>
    <col min="15362" max="15363" width="5" style="253" customWidth="1"/>
    <col min="15364" max="15364" width="13.140625" style="253" customWidth="1"/>
    <col min="15365" max="15365" width="15.140625" style="253" customWidth="1"/>
    <col min="15366" max="15366" width="2.7109375" style="253" customWidth="1"/>
    <col min="15367" max="15367" width="11.7109375" style="253" customWidth="1"/>
    <col min="15368" max="15368" width="11.85546875" style="253" customWidth="1"/>
    <col min="15369" max="15369" width="11.5703125" style="253" customWidth="1"/>
    <col min="15370" max="15370" width="11.140625" style="253" customWidth="1"/>
    <col min="15371" max="15371" width="3.85546875" style="253" customWidth="1"/>
    <col min="15372" max="15372" width="10.42578125" style="253" customWidth="1"/>
    <col min="15373" max="15374" width="5" style="253" customWidth="1"/>
    <col min="15375" max="15375" width="9.7109375" style="253" customWidth="1"/>
    <col min="15376" max="15376" width="11.140625" style="253" customWidth="1"/>
    <col min="15377" max="15377" width="14.7109375" style="253" customWidth="1"/>
    <col min="15378" max="15378" width="0.42578125" style="253" customWidth="1"/>
    <col min="15379" max="15379" width="17.85546875" style="253" customWidth="1"/>
    <col min="15380" max="15616" width="11.42578125" style="253"/>
    <col min="15617" max="15617" width="1.7109375" style="253" customWidth="1"/>
    <col min="15618" max="15619" width="5" style="253" customWidth="1"/>
    <col min="15620" max="15620" width="13.140625" style="253" customWidth="1"/>
    <col min="15621" max="15621" width="15.140625" style="253" customWidth="1"/>
    <col min="15622" max="15622" width="2.7109375" style="253" customWidth="1"/>
    <col min="15623" max="15623" width="11.7109375" style="253" customWidth="1"/>
    <col min="15624" max="15624" width="11.85546875" style="253" customWidth="1"/>
    <col min="15625" max="15625" width="11.5703125" style="253" customWidth="1"/>
    <col min="15626" max="15626" width="11.140625" style="253" customWidth="1"/>
    <col min="15627" max="15627" width="3.85546875" style="253" customWidth="1"/>
    <col min="15628" max="15628" width="10.42578125" style="253" customWidth="1"/>
    <col min="15629" max="15630" width="5" style="253" customWidth="1"/>
    <col min="15631" max="15631" width="9.7109375" style="253" customWidth="1"/>
    <col min="15632" max="15632" width="11.140625" style="253" customWidth="1"/>
    <col min="15633" max="15633" width="14.7109375" style="253" customWidth="1"/>
    <col min="15634" max="15634" width="0.42578125" style="253" customWidth="1"/>
    <col min="15635" max="15635" width="17.85546875" style="253" customWidth="1"/>
    <col min="15636" max="15872" width="11.42578125" style="253"/>
    <col min="15873" max="15873" width="1.7109375" style="253" customWidth="1"/>
    <col min="15874" max="15875" width="5" style="253" customWidth="1"/>
    <col min="15876" max="15876" width="13.140625" style="253" customWidth="1"/>
    <col min="15877" max="15877" width="15.140625" style="253" customWidth="1"/>
    <col min="15878" max="15878" width="2.7109375" style="253" customWidth="1"/>
    <col min="15879" max="15879" width="11.7109375" style="253" customWidth="1"/>
    <col min="15880" max="15880" width="11.85546875" style="253" customWidth="1"/>
    <col min="15881" max="15881" width="11.5703125" style="253" customWidth="1"/>
    <col min="15882" max="15882" width="11.140625" style="253" customWidth="1"/>
    <col min="15883" max="15883" width="3.85546875" style="253" customWidth="1"/>
    <col min="15884" max="15884" width="10.42578125" style="253" customWidth="1"/>
    <col min="15885" max="15886" width="5" style="253" customWidth="1"/>
    <col min="15887" max="15887" width="9.7109375" style="253" customWidth="1"/>
    <col min="15888" max="15888" width="11.140625" style="253" customWidth="1"/>
    <col min="15889" max="15889" width="14.7109375" style="253" customWidth="1"/>
    <col min="15890" max="15890" width="0.42578125" style="253" customWidth="1"/>
    <col min="15891" max="15891" width="17.85546875" style="253" customWidth="1"/>
    <col min="15892" max="16128" width="11.42578125" style="253"/>
    <col min="16129" max="16129" width="1.7109375" style="253" customWidth="1"/>
    <col min="16130" max="16131" width="5" style="253" customWidth="1"/>
    <col min="16132" max="16132" width="13.140625" style="253" customWidth="1"/>
    <col min="16133" max="16133" width="15.140625" style="253" customWidth="1"/>
    <col min="16134" max="16134" width="2.7109375" style="253" customWidth="1"/>
    <col min="16135" max="16135" width="11.7109375" style="253" customWidth="1"/>
    <col min="16136" max="16136" width="11.85546875" style="253" customWidth="1"/>
    <col min="16137" max="16137" width="11.5703125" style="253" customWidth="1"/>
    <col min="16138" max="16138" width="11.140625" style="253" customWidth="1"/>
    <col min="16139" max="16139" width="3.85546875" style="253" customWidth="1"/>
    <col min="16140" max="16140" width="10.42578125" style="253" customWidth="1"/>
    <col min="16141" max="16142" width="5" style="253" customWidth="1"/>
    <col min="16143" max="16143" width="9.7109375" style="253" customWidth="1"/>
    <col min="16144" max="16144" width="11.140625" style="253" customWidth="1"/>
    <col min="16145" max="16145" width="14.7109375" style="253" customWidth="1"/>
    <col min="16146" max="16146" width="0.42578125" style="253" customWidth="1"/>
    <col min="16147" max="16147" width="17.85546875" style="253" customWidth="1"/>
    <col min="16148" max="16384" width="11.42578125" style="253"/>
  </cols>
  <sheetData>
    <row r="1" spans="1:19">
      <c r="A1" s="254"/>
      <c r="B1" s="254"/>
      <c r="C1" s="254"/>
      <c r="D1" s="254"/>
      <c r="E1" s="254"/>
      <c r="F1" s="254"/>
      <c r="G1" s="744" t="s">
        <v>289</v>
      </c>
      <c r="H1" s="744"/>
      <c r="I1" s="744"/>
      <c r="J1" s="744"/>
      <c r="K1" s="744"/>
      <c r="L1" s="744"/>
      <c r="M1" s="744"/>
      <c r="N1" s="254"/>
      <c r="O1" s="254"/>
      <c r="P1" s="254"/>
      <c r="Q1" s="254"/>
      <c r="R1" s="254"/>
      <c r="S1" s="254"/>
    </row>
    <row r="2" spans="1:19">
      <c r="A2" s="254"/>
      <c r="B2" s="254"/>
      <c r="C2" s="254"/>
      <c r="D2" s="254"/>
      <c r="E2" s="254"/>
      <c r="F2" s="254"/>
      <c r="G2" s="744" t="s">
        <v>293</v>
      </c>
      <c r="H2" s="744"/>
      <c r="I2" s="744"/>
      <c r="J2" s="744"/>
      <c r="K2" s="744"/>
      <c r="L2" s="744"/>
      <c r="M2" s="744"/>
      <c r="N2" s="254"/>
      <c r="O2" s="254"/>
      <c r="P2" s="254"/>
      <c r="Q2" s="254"/>
      <c r="R2" s="254"/>
      <c r="S2" s="254"/>
    </row>
    <row r="3" spans="1:19">
      <c r="A3" s="254"/>
      <c r="B3" s="254"/>
      <c r="C3" s="254"/>
      <c r="D3" s="254"/>
      <c r="E3" s="254"/>
      <c r="F3" s="254"/>
      <c r="G3" s="744" t="s">
        <v>211</v>
      </c>
      <c r="H3" s="744"/>
      <c r="I3" s="744"/>
      <c r="J3" s="744"/>
      <c r="K3" s="744"/>
      <c r="L3" s="744"/>
      <c r="M3" s="744"/>
      <c r="N3" s="254"/>
      <c r="O3" s="254"/>
      <c r="P3" s="254"/>
      <c r="Q3" s="254"/>
      <c r="R3" s="254"/>
      <c r="S3" s="254"/>
    </row>
    <row r="4" spans="1:19">
      <c r="A4" s="254"/>
      <c r="B4" s="254"/>
      <c r="C4" s="254"/>
      <c r="D4" s="254"/>
      <c r="E4" s="254"/>
      <c r="F4" s="254"/>
      <c r="G4" s="744" t="s">
        <v>67</v>
      </c>
      <c r="H4" s="744"/>
      <c r="I4" s="744"/>
      <c r="J4" s="744"/>
      <c r="K4" s="744"/>
      <c r="L4" s="744"/>
      <c r="M4" s="744"/>
      <c r="N4" s="254"/>
      <c r="O4" s="254"/>
      <c r="P4" s="254"/>
      <c r="Q4" s="254"/>
      <c r="R4" s="254"/>
      <c r="S4" s="254"/>
    </row>
    <row r="5" spans="1:19">
      <c r="A5" s="745" t="s">
        <v>194</v>
      </c>
      <c r="B5" s="745"/>
      <c r="C5" s="745"/>
      <c r="D5" s="255"/>
      <c r="E5" s="255"/>
      <c r="F5" s="255"/>
      <c r="G5" s="746" t="s">
        <v>3</v>
      </c>
      <c r="H5" s="746"/>
      <c r="I5" s="746"/>
      <c r="J5" s="746"/>
      <c r="K5" s="746"/>
      <c r="L5" s="746"/>
      <c r="M5" s="746"/>
      <c r="N5" s="255"/>
      <c r="O5" s="255"/>
      <c r="P5" s="255"/>
      <c r="Q5" s="255"/>
      <c r="R5" s="255"/>
      <c r="S5" s="255"/>
    </row>
    <row r="6" spans="1:19">
      <c r="D6" s="256" t="s">
        <v>3</v>
      </c>
      <c r="E6" s="256"/>
      <c r="F6" s="256"/>
      <c r="N6" s="747" t="s">
        <v>3</v>
      </c>
      <c r="O6" s="747"/>
      <c r="P6" s="747"/>
      <c r="Q6" s="747"/>
      <c r="R6" s="747"/>
      <c r="S6" s="747"/>
    </row>
    <row r="7" spans="1:19" ht="51">
      <c r="A7" s="748" t="s">
        <v>294</v>
      </c>
      <c r="B7" s="748"/>
      <c r="C7" s="748"/>
      <c r="D7" s="748"/>
      <c r="E7" s="257" t="s">
        <v>295</v>
      </c>
      <c r="F7" s="748" t="s">
        <v>296</v>
      </c>
      <c r="G7" s="748"/>
      <c r="H7" s="257" t="s">
        <v>297</v>
      </c>
      <c r="I7" s="257" t="s">
        <v>298</v>
      </c>
      <c r="J7" s="257" t="s">
        <v>299</v>
      </c>
      <c r="K7" s="748" t="s">
        <v>300</v>
      </c>
      <c r="L7" s="748"/>
      <c r="M7" s="748" t="s">
        <v>301</v>
      </c>
      <c r="N7" s="748"/>
      <c r="O7" s="748"/>
      <c r="P7" s="748" t="s">
        <v>302</v>
      </c>
      <c r="Q7" s="748" t="s">
        <v>303</v>
      </c>
      <c r="R7" s="257"/>
      <c r="S7" s="257" t="s">
        <v>304</v>
      </c>
    </row>
    <row r="8" spans="1:19">
      <c r="A8" s="258"/>
      <c r="B8" s="749" t="s">
        <v>3</v>
      </c>
      <c r="C8" s="749"/>
      <c r="D8" s="749"/>
      <c r="E8" s="260" t="s">
        <v>3</v>
      </c>
      <c r="F8" s="750" t="s">
        <v>3</v>
      </c>
      <c r="G8" s="751"/>
      <c r="H8" s="260" t="s">
        <v>3</v>
      </c>
      <c r="I8" s="260" t="s">
        <v>3</v>
      </c>
      <c r="J8" s="260" t="s">
        <v>3</v>
      </c>
      <c r="K8" s="750" t="s">
        <v>3</v>
      </c>
      <c r="L8" s="751"/>
      <c r="M8" s="750" t="s">
        <v>3</v>
      </c>
      <c r="N8" s="751"/>
      <c r="O8" s="751"/>
      <c r="P8" s="260" t="s">
        <v>3</v>
      </c>
      <c r="Q8" s="260" t="s">
        <v>3</v>
      </c>
      <c r="R8" s="750" t="s">
        <v>3</v>
      </c>
      <c r="S8" s="751"/>
    </row>
    <row r="9" spans="1:19">
      <c r="A9" s="258"/>
      <c r="B9" s="259"/>
      <c r="C9" s="259"/>
      <c r="D9" s="259"/>
      <c r="E9" s="260"/>
      <c r="F9" s="260"/>
      <c r="G9" s="261"/>
      <c r="H9" s="260"/>
      <c r="I9" s="260"/>
      <c r="J9" s="260"/>
      <c r="K9" s="260"/>
      <c r="L9" s="261"/>
      <c r="M9" s="260"/>
      <c r="N9" s="261"/>
      <c r="O9" s="261"/>
      <c r="P9" s="260"/>
      <c r="Q9" s="260"/>
      <c r="R9" s="260"/>
      <c r="S9" s="261"/>
    </row>
    <row r="10" spans="1:19">
      <c r="A10" s="258"/>
      <c r="B10" s="259"/>
      <c r="C10" s="259"/>
      <c r="D10" s="259"/>
      <c r="E10" s="260"/>
      <c r="F10" s="260"/>
      <c r="G10" s="261"/>
      <c r="H10" s="260"/>
      <c r="I10" s="260"/>
      <c r="J10" s="260"/>
      <c r="K10" s="260"/>
      <c r="L10" s="261"/>
      <c r="M10" s="260"/>
      <c r="N10" s="261"/>
      <c r="O10" s="261"/>
      <c r="P10" s="260"/>
      <c r="Q10" s="260"/>
      <c r="R10" s="260"/>
      <c r="S10" s="261"/>
    </row>
    <row r="11" spans="1:19">
      <c r="A11" s="258"/>
      <c r="B11" s="259"/>
      <c r="C11" s="259"/>
      <c r="D11" s="259"/>
      <c r="E11" s="260"/>
      <c r="F11" s="260"/>
      <c r="G11" s="261"/>
      <c r="H11" s="260"/>
      <c r="I11" s="260" t="s">
        <v>292</v>
      </c>
      <c r="J11" s="260"/>
      <c r="K11" s="260"/>
      <c r="L11" s="261"/>
      <c r="M11" s="260"/>
      <c r="N11" s="261"/>
      <c r="O11" s="261"/>
      <c r="P11" s="260"/>
      <c r="Q11" s="260"/>
      <c r="R11" s="260"/>
      <c r="S11" s="261"/>
    </row>
    <row r="12" spans="1:19">
      <c r="A12" s="258"/>
      <c r="B12" s="259"/>
      <c r="C12" s="259"/>
      <c r="D12" s="259"/>
      <c r="E12" s="260"/>
      <c r="F12" s="260"/>
      <c r="G12" s="261"/>
      <c r="H12" s="260"/>
      <c r="I12" s="260"/>
      <c r="J12" s="260"/>
      <c r="K12" s="260"/>
      <c r="L12" s="261"/>
      <c r="M12" s="260"/>
      <c r="N12" s="261"/>
      <c r="O12" s="261"/>
      <c r="P12" s="260"/>
      <c r="Q12" s="260"/>
      <c r="R12" s="260"/>
      <c r="S12" s="261"/>
    </row>
    <row r="13" spans="1:19">
      <c r="A13" s="258"/>
      <c r="B13" s="259"/>
      <c r="C13" s="259"/>
      <c r="D13" s="259"/>
      <c r="E13" s="260"/>
      <c r="F13" s="260"/>
      <c r="G13" s="261"/>
      <c r="H13" s="260"/>
      <c r="I13" s="260"/>
      <c r="J13" s="260"/>
      <c r="K13" s="260"/>
      <c r="L13" s="261"/>
      <c r="M13" s="260"/>
      <c r="N13" s="261"/>
      <c r="O13" s="261"/>
      <c r="P13" s="260"/>
      <c r="Q13" s="260"/>
      <c r="R13" s="260"/>
      <c r="S13" s="261"/>
    </row>
    <row r="14" spans="1:19">
      <c r="A14" s="258"/>
      <c r="B14" s="259"/>
      <c r="C14" s="259"/>
      <c r="D14" s="259"/>
      <c r="E14" s="260"/>
      <c r="F14" s="260"/>
      <c r="G14" s="261"/>
      <c r="H14" s="260"/>
      <c r="I14" s="260"/>
      <c r="J14" s="260"/>
      <c r="K14" s="260"/>
      <c r="L14" s="261"/>
      <c r="M14" s="260"/>
      <c r="N14" s="261"/>
      <c r="O14" s="261"/>
      <c r="P14" s="260"/>
      <c r="Q14" s="260"/>
      <c r="R14" s="260"/>
      <c r="S14" s="261"/>
    </row>
    <row r="15" spans="1:19">
      <c r="A15" s="752" t="s">
        <v>185</v>
      </c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254"/>
      <c r="R15" s="254"/>
      <c r="S15" s="254"/>
    </row>
    <row r="23" spans="5:17">
      <c r="G23" s="262"/>
      <c r="H23" s="263"/>
      <c r="I23" s="263"/>
      <c r="M23" s="264"/>
      <c r="N23" s="264"/>
      <c r="O23" s="264"/>
      <c r="P23" s="264"/>
      <c r="Q23" s="264"/>
    </row>
    <row r="24" spans="5:17">
      <c r="E24" s="753" t="s">
        <v>3</v>
      </c>
      <c r="F24" s="753"/>
      <c r="G24" s="753"/>
      <c r="H24" s="753"/>
      <c r="M24" s="753" t="s">
        <v>3</v>
      </c>
      <c r="N24" s="753"/>
      <c r="O24" s="753"/>
      <c r="P24" s="753"/>
      <c r="Q24" s="753"/>
    </row>
    <row r="25" spans="5:17">
      <c r="E25" s="754" t="s">
        <v>3</v>
      </c>
      <c r="F25" s="754"/>
      <c r="G25" s="754"/>
      <c r="H25" s="754"/>
      <c r="M25" s="754" t="s">
        <v>3</v>
      </c>
      <c r="N25" s="754"/>
      <c r="O25" s="754"/>
      <c r="P25" s="754"/>
      <c r="Q25" s="754"/>
    </row>
  </sheetData>
  <mergeCells count="22">
    <mergeCell ref="A15:P15"/>
    <mergeCell ref="E24:H24"/>
    <mergeCell ref="M24:Q24"/>
    <mergeCell ref="E25:H25"/>
    <mergeCell ref="M25:Q25"/>
    <mergeCell ref="B8:D8"/>
    <mergeCell ref="F8:G8"/>
    <mergeCell ref="K8:L8"/>
    <mergeCell ref="M8:O8"/>
    <mergeCell ref="R8:S8"/>
    <mergeCell ref="N6:S6"/>
    <mergeCell ref="A7:D7"/>
    <mergeCell ref="F7:G7"/>
    <mergeCell ref="K7:L7"/>
    <mergeCell ref="M7:O7"/>
    <mergeCell ref="P7:Q7"/>
    <mergeCell ref="G1:M1"/>
    <mergeCell ref="G2:M2"/>
    <mergeCell ref="G3:M3"/>
    <mergeCell ref="G4:M4"/>
    <mergeCell ref="A5:C5"/>
    <mergeCell ref="G5:M5"/>
  </mergeCells>
  <pageMargins left="0.70866141732283505" right="0.70866141732283505" top="0.74803149606299202" bottom="0.74803149606299202" header="0.31496062992126" footer="0.31496062992126"/>
  <pageSetup scale="5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P69"/>
  <sheetViews>
    <sheetView topLeftCell="A7" workbookViewId="0">
      <selection activeCell="G23" sqref="G23"/>
    </sheetView>
  </sheetViews>
  <sheetFormatPr baseColWidth="10" defaultColWidth="11.42578125" defaultRowHeight="12"/>
  <cols>
    <col min="1" max="1" width="3.140625" style="21" customWidth="1"/>
    <col min="2" max="2" width="3" style="21" customWidth="1"/>
    <col min="3" max="3" width="2.7109375" style="21" customWidth="1"/>
    <col min="4" max="4" width="6.28515625" style="21" customWidth="1"/>
    <col min="5" max="5" width="32.42578125" style="21" customWidth="1"/>
    <col min="6" max="6" width="17.5703125" style="21" customWidth="1"/>
    <col min="7" max="7" width="16.42578125" style="21" customWidth="1"/>
    <col min="8" max="8" width="14.85546875" style="21" customWidth="1"/>
    <col min="9" max="9" width="17.140625" style="21" customWidth="1"/>
    <col min="10" max="10" width="15.42578125" style="21" customWidth="1"/>
    <col min="11" max="11" width="14.42578125" style="21" customWidth="1"/>
    <col min="12" max="12" width="17.28515625" style="21" customWidth="1"/>
    <col min="13" max="13" width="4.5703125" style="21" customWidth="1"/>
    <col min="14" max="14" width="17.85546875" style="21" customWidth="1"/>
    <col min="15" max="15" width="23.7109375" style="21" customWidth="1"/>
    <col min="16" max="16" width="18.85546875" style="21" customWidth="1"/>
    <col min="17" max="16384" width="11.42578125" style="21"/>
  </cols>
  <sheetData>
    <row r="1" spans="2:12" s="197" customFormat="1"/>
    <row r="2" spans="2:12">
      <c r="B2" s="198" t="s">
        <v>3</v>
      </c>
      <c r="C2" s="198"/>
      <c r="D2" s="198" t="s">
        <v>3</v>
      </c>
      <c r="E2" s="755" t="s">
        <v>289</v>
      </c>
      <c r="F2" s="755"/>
      <c r="G2" s="755"/>
      <c r="H2" s="755"/>
      <c r="I2" s="755"/>
      <c r="J2" s="755"/>
      <c r="K2" s="755"/>
      <c r="L2" s="755"/>
    </row>
    <row r="3" spans="2:12">
      <c r="C3" s="198"/>
      <c r="D3" s="198"/>
      <c r="E3" s="756" t="s">
        <v>305</v>
      </c>
      <c r="F3" s="756"/>
      <c r="G3" s="756"/>
      <c r="H3" s="756"/>
      <c r="I3" s="756"/>
      <c r="J3" s="756"/>
      <c r="K3" s="756"/>
      <c r="L3" s="756"/>
    </row>
    <row r="4" spans="2:12">
      <c r="C4" s="198"/>
      <c r="D4" s="198"/>
      <c r="E4" s="756" t="s">
        <v>211</v>
      </c>
      <c r="F4" s="756"/>
      <c r="G4" s="756"/>
      <c r="H4" s="756"/>
      <c r="I4" s="756"/>
      <c r="J4" s="756"/>
      <c r="K4" s="756"/>
      <c r="L4" s="756"/>
    </row>
    <row r="5" spans="2:12">
      <c r="C5" s="198"/>
      <c r="D5" s="198"/>
      <c r="E5" s="756" t="s">
        <v>67</v>
      </c>
      <c r="F5" s="756"/>
      <c r="G5" s="756"/>
      <c r="H5" s="756"/>
      <c r="I5" s="756"/>
      <c r="J5" s="756"/>
      <c r="K5" s="756"/>
      <c r="L5" s="756"/>
    </row>
    <row r="6" spans="2:12">
      <c r="B6" s="21" t="s">
        <v>194</v>
      </c>
      <c r="C6" s="199"/>
      <c r="D6" s="199"/>
      <c r="E6" s="757" t="s">
        <v>3</v>
      </c>
      <c r="F6" s="757"/>
      <c r="G6" s="757"/>
      <c r="H6" s="757"/>
      <c r="I6" s="757"/>
      <c r="J6" s="757"/>
      <c r="K6" s="757"/>
      <c r="L6" s="757"/>
    </row>
    <row r="8" spans="2:12" ht="60">
      <c r="B8" s="758" t="s">
        <v>306</v>
      </c>
      <c r="C8" s="759"/>
      <c r="D8" s="759"/>
      <c r="E8" s="759"/>
      <c r="F8" s="200" t="s">
        <v>307</v>
      </c>
      <c r="G8" s="200" t="s">
        <v>308</v>
      </c>
      <c r="H8" s="200" t="s">
        <v>309</v>
      </c>
      <c r="I8" s="200" t="s">
        <v>310</v>
      </c>
      <c r="J8" s="200" t="s">
        <v>311</v>
      </c>
      <c r="K8" s="200" t="s">
        <v>312</v>
      </c>
      <c r="L8" s="200" t="s">
        <v>313</v>
      </c>
    </row>
    <row r="9" spans="2:12">
      <c r="B9" s="201" t="s">
        <v>314</v>
      </c>
      <c r="C9" s="202"/>
      <c r="D9" s="202"/>
      <c r="E9" s="202"/>
      <c r="F9" s="203"/>
      <c r="G9" s="203"/>
      <c r="H9" s="203"/>
      <c r="I9" s="203"/>
      <c r="J9" s="203"/>
      <c r="K9" s="203"/>
      <c r="L9" s="241">
        <v>0</v>
      </c>
    </row>
    <row r="10" spans="2:12">
      <c r="B10" s="204"/>
      <c r="C10" s="205" t="s">
        <v>315</v>
      </c>
      <c r="D10" s="206"/>
      <c r="E10" s="206"/>
      <c r="F10" s="207">
        <f>+F11+F13+F15</f>
        <v>0</v>
      </c>
      <c r="G10" s="207">
        <f t="shared" ref="G10:L10" si="0">+G11+G13+G15</f>
        <v>0</v>
      </c>
      <c r="H10" s="207">
        <f t="shared" si="0"/>
        <v>0</v>
      </c>
      <c r="I10" s="207">
        <f t="shared" si="0"/>
        <v>0</v>
      </c>
      <c r="J10" s="207">
        <f t="shared" si="0"/>
        <v>0</v>
      </c>
      <c r="K10" s="207">
        <f t="shared" si="0"/>
        <v>0</v>
      </c>
      <c r="L10" s="207">
        <f t="shared" si="0"/>
        <v>0</v>
      </c>
    </row>
    <row r="11" spans="2:12">
      <c r="B11" s="204"/>
      <c r="D11" s="208" t="s">
        <v>316</v>
      </c>
      <c r="E11" s="209"/>
      <c r="F11" s="207"/>
      <c r="G11" s="210"/>
      <c r="H11" s="210"/>
      <c r="I11" s="210"/>
      <c r="J11" s="210"/>
      <c r="K11" s="210"/>
      <c r="L11" s="242"/>
    </row>
    <row r="12" spans="2:12">
      <c r="B12" s="211"/>
      <c r="C12" s="212"/>
      <c r="D12" s="209"/>
      <c r="E12" s="208"/>
      <c r="F12" s="210"/>
      <c r="G12" s="210"/>
      <c r="H12" s="210"/>
      <c r="I12" s="210"/>
      <c r="J12" s="210"/>
      <c r="K12" s="210"/>
      <c r="L12" s="242"/>
    </row>
    <row r="13" spans="2:12">
      <c r="B13" s="211"/>
      <c r="C13" s="212"/>
      <c r="D13" s="212" t="s">
        <v>317</v>
      </c>
      <c r="E13" s="209"/>
      <c r="F13" s="207"/>
      <c r="G13" s="210"/>
      <c r="H13" s="210"/>
      <c r="I13" s="210"/>
      <c r="J13" s="210"/>
      <c r="K13" s="210"/>
      <c r="L13" s="242"/>
    </row>
    <row r="14" spans="2:12">
      <c r="B14" s="211"/>
      <c r="C14" s="212"/>
      <c r="D14" s="212"/>
      <c r="E14" s="209"/>
      <c r="F14" s="207"/>
      <c r="G14" s="210"/>
      <c r="H14" s="210"/>
      <c r="I14" s="210"/>
      <c r="J14" s="210"/>
      <c r="K14" s="210"/>
      <c r="L14" s="242"/>
    </row>
    <row r="15" spans="2:12">
      <c r="B15" s="204"/>
      <c r="C15" s="212"/>
      <c r="D15" s="212" t="s">
        <v>318</v>
      </c>
      <c r="E15" s="209"/>
      <c r="F15" s="207"/>
      <c r="G15" s="210"/>
      <c r="H15" s="210"/>
      <c r="I15" s="210"/>
      <c r="J15" s="210"/>
      <c r="K15" s="210"/>
      <c r="L15" s="242"/>
    </row>
    <row r="16" spans="2:12">
      <c r="B16" s="204"/>
      <c r="C16" s="212"/>
      <c r="D16" s="212"/>
      <c r="E16" s="209"/>
      <c r="F16" s="207"/>
      <c r="G16" s="210"/>
      <c r="H16" s="210"/>
      <c r="I16" s="210"/>
      <c r="J16" s="210"/>
      <c r="K16" s="210"/>
      <c r="L16" s="242"/>
    </row>
    <row r="17" spans="2:16">
      <c r="B17" s="213"/>
      <c r="C17" s="205" t="s">
        <v>319</v>
      </c>
      <c r="D17" s="205"/>
      <c r="E17" s="205"/>
      <c r="F17" s="214">
        <f>+F18+F20+F22</f>
        <v>0</v>
      </c>
      <c r="G17" s="214">
        <f t="shared" ref="G17:L17" si="1">+G18+G20+G22</f>
        <v>0</v>
      </c>
      <c r="H17" s="214">
        <f t="shared" si="1"/>
        <v>0</v>
      </c>
      <c r="I17" s="214">
        <f t="shared" si="1"/>
        <v>0</v>
      </c>
      <c r="J17" s="214">
        <f t="shared" si="1"/>
        <v>0</v>
      </c>
      <c r="K17" s="214">
        <f t="shared" si="1"/>
        <v>0</v>
      </c>
      <c r="L17" s="214">
        <f t="shared" si="1"/>
        <v>0</v>
      </c>
      <c r="N17" s="243"/>
      <c r="P17" s="244"/>
    </row>
    <row r="18" spans="2:16">
      <c r="B18" s="204"/>
      <c r="D18" s="212" t="s">
        <v>320</v>
      </c>
      <c r="E18" s="209"/>
      <c r="F18" s="210"/>
      <c r="G18" s="210"/>
      <c r="H18" s="210"/>
      <c r="I18" s="210"/>
      <c r="J18" s="210"/>
      <c r="K18" s="210"/>
      <c r="L18" s="242"/>
      <c r="N18" s="243"/>
      <c r="P18" s="244"/>
    </row>
    <row r="19" spans="2:16">
      <c r="B19" s="204"/>
      <c r="C19" s="215">
        <v>2</v>
      </c>
      <c r="E19" s="212"/>
      <c r="F19" s="210"/>
      <c r="G19" s="210"/>
      <c r="H19" s="210"/>
      <c r="I19" s="210"/>
      <c r="J19" s="210"/>
      <c r="K19" s="210"/>
      <c r="L19" s="242"/>
      <c r="N19" s="243"/>
      <c r="O19" s="244"/>
      <c r="P19" s="244"/>
    </row>
    <row r="20" spans="2:16">
      <c r="B20" s="204"/>
      <c r="C20" s="212"/>
      <c r="D20" s="212" t="s">
        <v>321</v>
      </c>
      <c r="E20" s="209"/>
      <c r="F20" s="210"/>
      <c r="G20" s="210"/>
      <c r="H20" s="210"/>
      <c r="I20" s="210"/>
      <c r="J20" s="210"/>
      <c r="K20" s="210"/>
      <c r="L20" s="242"/>
      <c r="N20" s="243"/>
      <c r="P20" s="244"/>
    </row>
    <row r="21" spans="2:16">
      <c r="B21" s="204"/>
      <c r="C21" s="212"/>
      <c r="D21" s="212"/>
      <c r="E21" s="209"/>
      <c r="F21" s="210"/>
      <c r="G21" s="210"/>
      <c r="H21" s="210"/>
      <c r="I21" s="210"/>
      <c r="J21" s="210"/>
      <c r="K21" s="210"/>
      <c r="L21" s="242"/>
      <c r="N21" s="243"/>
      <c r="P21" s="244"/>
    </row>
    <row r="22" spans="2:16">
      <c r="B22" s="204"/>
      <c r="C22" s="212"/>
      <c r="D22" s="212" t="s">
        <v>322</v>
      </c>
      <c r="E22" s="209"/>
      <c r="F22" s="210"/>
      <c r="G22" s="210"/>
      <c r="H22" s="210"/>
      <c r="I22" s="210"/>
      <c r="J22" s="210"/>
      <c r="K22" s="210"/>
      <c r="L22" s="242"/>
    </row>
    <row r="23" spans="2:16">
      <c r="B23" s="204"/>
      <c r="C23" s="212"/>
      <c r="D23" s="212"/>
      <c r="E23" s="209"/>
      <c r="F23" s="210"/>
      <c r="G23" s="210"/>
      <c r="H23" s="210"/>
      <c r="I23" s="210"/>
      <c r="J23" s="210"/>
      <c r="K23" s="210"/>
      <c r="L23" s="242"/>
    </row>
    <row r="24" spans="2:16">
      <c r="B24" s="216" t="s">
        <v>323</v>
      </c>
      <c r="C24" s="217"/>
      <c r="D24" s="217"/>
      <c r="E24" s="217"/>
      <c r="F24" s="218">
        <v>0</v>
      </c>
      <c r="G24" s="219"/>
      <c r="H24" s="219"/>
      <c r="I24" s="219"/>
      <c r="J24" s="218">
        <v>0</v>
      </c>
      <c r="K24" s="219"/>
      <c r="L24" s="245"/>
    </row>
    <row r="25" spans="2:16">
      <c r="B25" s="216" t="s">
        <v>324</v>
      </c>
      <c r="C25" s="217"/>
      <c r="D25" s="217"/>
      <c r="E25" s="217"/>
      <c r="F25" s="220">
        <f>+F9+F24</f>
        <v>0</v>
      </c>
      <c r="G25" s="220"/>
      <c r="H25" s="220"/>
      <c r="I25" s="220"/>
      <c r="J25" s="220">
        <f>+J9+J24</f>
        <v>0</v>
      </c>
      <c r="K25" s="220"/>
      <c r="L25" s="220"/>
    </row>
    <row r="26" spans="2:16">
      <c r="B26" s="201" t="s">
        <v>325</v>
      </c>
      <c r="C26" s="202"/>
      <c r="D26" s="202"/>
      <c r="E26" s="202"/>
      <c r="F26" s="203"/>
      <c r="G26" s="203"/>
      <c r="H26" s="203"/>
      <c r="I26" s="203"/>
      <c r="J26" s="203"/>
      <c r="K26" s="203"/>
      <c r="L26" s="241"/>
      <c r="P26" s="244"/>
    </row>
    <row r="27" spans="2:16">
      <c r="B27" s="204"/>
      <c r="C27" s="221" t="s">
        <v>3</v>
      </c>
      <c r="D27" s="222" t="s">
        <v>326</v>
      </c>
      <c r="E27" s="208"/>
      <c r="F27" s="210"/>
      <c r="G27" s="210"/>
      <c r="H27" s="223"/>
      <c r="I27" s="210"/>
      <c r="J27" s="210"/>
      <c r="K27" s="223"/>
      <c r="L27" s="242"/>
      <c r="N27" s="243"/>
      <c r="O27" s="243"/>
      <c r="P27" s="243"/>
    </row>
    <row r="28" spans="2:16">
      <c r="B28" s="204"/>
      <c r="C28" s="221" t="s">
        <v>3</v>
      </c>
      <c r="D28" s="222" t="s">
        <v>327</v>
      </c>
      <c r="E28" s="208"/>
      <c r="F28" s="210"/>
      <c r="G28" s="210"/>
      <c r="H28" s="223"/>
      <c r="I28" s="210"/>
      <c r="J28" s="210"/>
      <c r="K28" s="223"/>
      <c r="L28" s="242"/>
      <c r="N28" s="243"/>
      <c r="O28" s="243"/>
      <c r="P28" s="243"/>
    </row>
    <row r="29" spans="2:16">
      <c r="B29" s="204"/>
      <c r="C29" s="221" t="s">
        <v>3</v>
      </c>
      <c r="D29" s="222" t="s">
        <v>328</v>
      </c>
      <c r="E29" s="212"/>
      <c r="F29" s="210"/>
      <c r="G29" s="210"/>
      <c r="H29" s="223"/>
      <c r="I29" s="210"/>
      <c r="J29" s="210"/>
      <c r="K29" s="223"/>
      <c r="L29" s="242"/>
      <c r="N29" s="243"/>
      <c r="O29" s="243"/>
      <c r="P29" s="243"/>
    </row>
    <row r="30" spans="2:16">
      <c r="B30" s="204"/>
      <c r="C30" s="215">
        <v>80634</v>
      </c>
      <c r="D30" s="222" t="s">
        <v>3</v>
      </c>
      <c r="E30" s="212"/>
      <c r="F30" s="210"/>
      <c r="G30" s="210"/>
      <c r="H30" s="223"/>
      <c r="I30" s="210"/>
      <c r="J30" s="210"/>
      <c r="K30" s="223"/>
      <c r="L30" s="242"/>
      <c r="P30" s="244"/>
    </row>
    <row r="31" spans="2:16">
      <c r="B31" s="204"/>
      <c r="J31" s="246"/>
      <c r="L31" s="247"/>
      <c r="N31" s="239"/>
    </row>
    <row r="32" spans="2:16">
      <c r="B32" s="201" t="s">
        <v>329</v>
      </c>
      <c r="C32" s="202"/>
      <c r="D32" s="202"/>
      <c r="E32" s="202"/>
      <c r="F32" s="203"/>
      <c r="G32" s="203"/>
      <c r="H32" s="203"/>
      <c r="I32" s="203"/>
      <c r="J32" s="203"/>
      <c r="K32" s="203"/>
      <c r="L32" s="241"/>
    </row>
    <row r="33" spans="1:16">
      <c r="B33" s="211"/>
      <c r="C33" s="224">
        <v>1400</v>
      </c>
      <c r="D33" s="222" t="s">
        <v>326</v>
      </c>
      <c r="E33" s="208"/>
      <c r="F33" s="210"/>
      <c r="G33" s="210"/>
      <c r="H33" s="210"/>
      <c r="I33" s="248"/>
      <c r="J33" s="210"/>
      <c r="K33" s="210"/>
      <c r="L33" s="763"/>
      <c r="N33" s="243"/>
      <c r="O33" s="243"/>
      <c r="P33" s="243"/>
    </row>
    <row r="34" spans="1:16">
      <c r="B34" s="211"/>
      <c r="C34" s="224">
        <v>1200</v>
      </c>
      <c r="D34" s="222" t="s">
        <v>327</v>
      </c>
      <c r="E34" s="208"/>
      <c r="F34" s="210"/>
      <c r="G34" s="210"/>
      <c r="H34" s="210"/>
      <c r="I34" s="248"/>
      <c r="J34" s="210"/>
      <c r="K34" s="210"/>
      <c r="L34" s="764"/>
      <c r="N34" s="243"/>
      <c r="O34" s="243"/>
      <c r="P34" s="243"/>
    </row>
    <row r="35" spans="1:16">
      <c r="B35" s="211"/>
      <c r="C35" s="224">
        <v>1020</v>
      </c>
      <c r="D35" s="222" t="s">
        <v>328</v>
      </c>
      <c r="E35" s="208"/>
      <c r="F35" s="210"/>
      <c r="G35" s="210"/>
      <c r="H35" s="210"/>
      <c r="I35" s="248"/>
      <c r="J35" s="210"/>
      <c r="K35" s="210"/>
      <c r="L35" s="764"/>
      <c r="N35" s="243"/>
      <c r="O35" s="243"/>
      <c r="P35" s="243"/>
    </row>
    <row r="36" spans="1:16">
      <c r="B36" s="211"/>
      <c r="C36" s="212"/>
      <c r="D36" s="209"/>
      <c r="E36" s="209"/>
      <c r="F36" s="210"/>
      <c r="G36" s="210"/>
      <c r="H36" s="210"/>
      <c r="I36" s="210"/>
      <c r="J36" s="210"/>
      <c r="K36" s="210"/>
      <c r="L36" s="242"/>
      <c r="N36" s="243"/>
      <c r="O36" s="243"/>
      <c r="P36" s="243"/>
    </row>
    <row r="37" spans="1:16">
      <c r="B37" s="225"/>
      <c r="C37" s="226"/>
      <c r="D37" s="227"/>
      <c r="E37" s="227"/>
      <c r="F37" s="228"/>
      <c r="G37" s="228"/>
      <c r="H37" s="228"/>
      <c r="I37" s="228"/>
      <c r="J37" s="228"/>
      <c r="K37" s="228"/>
      <c r="L37" s="249"/>
      <c r="N37" s="243"/>
      <c r="O37" s="243"/>
      <c r="P37" s="243"/>
    </row>
    <row r="38" spans="1:16">
      <c r="B38" s="212"/>
      <c r="C38" s="212"/>
      <c r="D38" s="209"/>
      <c r="E38" s="209"/>
      <c r="F38" s="229"/>
      <c r="G38" s="229"/>
      <c r="H38" s="229"/>
      <c r="I38" s="229"/>
      <c r="J38" s="229"/>
      <c r="K38" s="229"/>
      <c r="L38" s="229"/>
    </row>
    <row r="39" spans="1:16">
      <c r="B39" s="212"/>
      <c r="C39" s="212"/>
      <c r="D39" s="209"/>
      <c r="E39" s="209"/>
      <c r="F39" s="229"/>
      <c r="G39" s="229"/>
      <c r="H39" s="229"/>
      <c r="I39" s="229"/>
      <c r="J39" s="229"/>
      <c r="K39" s="229"/>
      <c r="L39" s="229"/>
    </row>
    <row r="40" spans="1:16">
      <c r="B40" s="212"/>
      <c r="C40" s="212"/>
      <c r="D40" s="209"/>
      <c r="E40" s="209"/>
      <c r="F40" s="229"/>
      <c r="G40" s="229"/>
      <c r="H40" s="229"/>
      <c r="I40" s="229"/>
      <c r="J40" s="229"/>
      <c r="K40" s="229"/>
      <c r="L40" s="229"/>
    </row>
    <row r="41" spans="1:16" ht="20.25" customHeight="1">
      <c r="A41" s="765" t="s">
        <v>330</v>
      </c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</row>
    <row r="42" spans="1:16" ht="19.5" customHeight="1">
      <c r="A42" s="765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</row>
    <row r="43" spans="1:16">
      <c r="A43" s="230" t="s">
        <v>331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</row>
    <row r="44" spans="1:16">
      <c r="A44" s="765" t="s">
        <v>3</v>
      </c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</row>
    <row r="45" spans="1:16">
      <c r="A45" s="765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</row>
    <row r="46" spans="1:16">
      <c r="B46" s="212"/>
      <c r="C46" s="212"/>
      <c r="D46" s="766" t="s">
        <v>332</v>
      </c>
      <c r="E46" s="766"/>
      <c r="F46" s="767" t="s">
        <v>333</v>
      </c>
      <c r="G46" s="767" t="s">
        <v>334</v>
      </c>
      <c r="H46" s="767" t="s">
        <v>335</v>
      </c>
      <c r="I46" s="767" t="s">
        <v>336</v>
      </c>
      <c r="J46" s="767" t="s">
        <v>337</v>
      </c>
      <c r="K46" s="229"/>
      <c r="L46" s="229"/>
    </row>
    <row r="47" spans="1:16" ht="40.5" customHeight="1">
      <c r="B47" s="212"/>
      <c r="C47" s="212"/>
      <c r="D47" s="767"/>
      <c r="E47" s="767"/>
      <c r="F47" s="768"/>
      <c r="G47" s="768"/>
      <c r="H47" s="768"/>
      <c r="I47" s="768"/>
      <c r="J47" s="768"/>
      <c r="K47" s="229"/>
      <c r="L47" s="229"/>
    </row>
    <row r="48" spans="1:16">
      <c r="B48" s="212"/>
      <c r="C48" s="212"/>
      <c r="D48" s="760" t="s">
        <v>338</v>
      </c>
      <c r="E48" s="761"/>
      <c r="F48" s="233"/>
      <c r="G48" s="233"/>
      <c r="H48" s="233"/>
      <c r="I48" s="233"/>
      <c r="J48" s="250"/>
      <c r="K48" s="210"/>
      <c r="L48" s="210"/>
    </row>
    <row r="49" spans="1:12">
      <c r="B49" s="212"/>
      <c r="C49" s="212"/>
      <c r="D49" s="760" t="s">
        <v>339</v>
      </c>
      <c r="E49" s="761"/>
      <c r="F49" s="233"/>
      <c r="G49" s="233"/>
      <c r="H49" s="233"/>
      <c r="I49" s="233"/>
      <c r="J49" s="250"/>
      <c r="K49" s="210"/>
      <c r="L49" s="210"/>
    </row>
    <row r="50" spans="1:12">
      <c r="B50" s="212"/>
      <c r="C50" s="212"/>
      <c r="D50" s="231"/>
      <c r="E50" s="232"/>
      <c r="F50" s="233"/>
      <c r="G50" s="233"/>
      <c r="H50" s="233"/>
      <c r="I50" s="233"/>
      <c r="J50" s="250"/>
      <c r="K50" s="210"/>
      <c r="L50" s="210"/>
    </row>
    <row r="51" spans="1:12">
      <c r="B51" s="212"/>
      <c r="C51" s="212"/>
      <c r="D51" s="234" t="s">
        <v>326</v>
      </c>
      <c r="E51" s="232"/>
      <c r="F51" s="233"/>
      <c r="G51" s="233"/>
      <c r="H51" s="233"/>
      <c r="I51" s="233"/>
      <c r="J51" s="250"/>
      <c r="K51" s="210"/>
      <c r="L51" s="210"/>
    </row>
    <row r="52" spans="1:12">
      <c r="B52" s="212"/>
      <c r="C52" s="212"/>
      <c r="D52" s="234" t="s">
        <v>327</v>
      </c>
      <c r="E52" s="233"/>
      <c r="F52" s="233"/>
      <c r="G52" s="233"/>
      <c r="H52" s="233"/>
      <c r="I52" s="233"/>
      <c r="J52" s="250"/>
      <c r="K52" s="210"/>
      <c r="L52" s="210"/>
    </row>
    <row r="53" spans="1:12">
      <c r="B53" s="212"/>
      <c r="C53" s="212"/>
      <c r="D53" s="235" t="s">
        <v>328</v>
      </c>
      <c r="E53" s="236" t="s">
        <v>3</v>
      </c>
      <c r="F53" s="237">
        <v>0</v>
      </c>
      <c r="G53" s="238" t="s">
        <v>3</v>
      </c>
      <c r="H53" s="238" t="s">
        <v>3</v>
      </c>
      <c r="I53" s="251" t="s">
        <v>3</v>
      </c>
      <c r="J53" s="252" t="s">
        <v>3</v>
      </c>
      <c r="K53" s="229"/>
      <c r="L53" s="229"/>
    </row>
    <row r="54" spans="1:12">
      <c r="F54" s="239"/>
      <c r="I54" s="239"/>
    </row>
    <row r="55" spans="1:12">
      <c r="F55" s="239"/>
      <c r="I55" s="239"/>
    </row>
    <row r="56" spans="1:12">
      <c r="F56" s="239"/>
      <c r="I56" s="239"/>
    </row>
    <row r="57" spans="1:12">
      <c r="F57" s="239"/>
      <c r="I57" s="239"/>
    </row>
    <row r="58" spans="1:12">
      <c r="A58" s="240" t="s">
        <v>185</v>
      </c>
      <c r="F58" s="239"/>
      <c r="I58" s="239"/>
    </row>
    <row r="59" spans="1:12">
      <c r="F59" s="239"/>
      <c r="I59" s="239"/>
    </row>
    <row r="60" spans="1:12">
      <c r="F60" s="239"/>
      <c r="I60" s="239"/>
    </row>
    <row r="61" spans="1:12">
      <c r="F61" s="239"/>
      <c r="I61" s="239"/>
    </row>
    <row r="62" spans="1:12">
      <c r="F62" s="239"/>
      <c r="I62" s="239"/>
    </row>
    <row r="63" spans="1:12">
      <c r="F63" s="239"/>
      <c r="I63" s="239"/>
    </row>
    <row r="64" spans="1:12">
      <c r="F64" s="239"/>
      <c r="I64" s="239"/>
    </row>
    <row r="65" spans="3:11">
      <c r="F65" s="239"/>
      <c r="I65" s="239"/>
    </row>
    <row r="67" spans="3:11">
      <c r="F67" s="239"/>
      <c r="I67" s="239"/>
    </row>
    <row r="68" spans="3:11">
      <c r="C68" s="762" t="s">
        <v>3</v>
      </c>
      <c r="D68" s="762"/>
      <c r="E68" s="762"/>
      <c r="F68" s="762"/>
      <c r="I68" s="762" t="s">
        <v>3</v>
      </c>
      <c r="J68" s="762"/>
      <c r="K68" s="762"/>
    </row>
    <row r="69" spans="3:11">
      <c r="C69" s="659" t="s">
        <v>3</v>
      </c>
      <c r="D69" s="659"/>
      <c r="E69" s="659"/>
      <c r="F69" s="659"/>
      <c r="I69" s="659" t="s">
        <v>3</v>
      </c>
      <c r="J69" s="659"/>
      <c r="K69" s="659"/>
    </row>
  </sheetData>
  <mergeCells count="21">
    <mergeCell ref="L33:L35"/>
    <mergeCell ref="A41:L42"/>
    <mergeCell ref="A44:L45"/>
    <mergeCell ref="D46:E47"/>
    <mergeCell ref="C69:F69"/>
    <mergeCell ref="I69:K69"/>
    <mergeCell ref="F46:F47"/>
    <mergeCell ref="G46:G47"/>
    <mergeCell ref="H46:H47"/>
    <mergeCell ref="I46:I47"/>
    <mergeCell ref="J46:J47"/>
    <mergeCell ref="B8:E8"/>
    <mergeCell ref="D48:E48"/>
    <mergeCell ref="D49:E49"/>
    <mergeCell ref="C68:F68"/>
    <mergeCell ref="I68:K68"/>
    <mergeCell ref="E2:L2"/>
    <mergeCell ref="E3:L3"/>
    <mergeCell ref="E4:L4"/>
    <mergeCell ref="E5:L5"/>
    <mergeCell ref="E6:L6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K59"/>
  <sheetViews>
    <sheetView topLeftCell="A25" workbookViewId="0">
      <selection activeCell="G23" sqref="G23"/>
    </sheetView>
  </sheetViews>
  <sheetFormatPr baseColWidth="10" defaultColWidth="11.42578125" defaultRowHeight="11.25"/>
  <cols>
    <col min="1" max="1" width="1.140625" style="81" customWidth="1"/>
    <col min="2" max="3" width="3.7109375" style="102" customWidth="1"/>
    <col min="4" max="4" width="46.42578125" style="102" customWidth="1"/>
    <col min="5" max="10" width="15.7109375" style="102" customWidth="1"/>
    <col min="11" max="11" width="2" style="81" customWidth="1"/>
    <col min="12" max="16384" width="11.42578125" style="102"/>
  </cols>
  <sheetData>
    <row r="1" spans="1:10" s="81" customFormat="1"/>
    <row r="2" spans="1:10">
      <c r="B2" s="769" t="s">
        <v>289</v>
      </c>
      <c r="C2" s="770"/>
      <c r="D2" s="770"/>
      <c r="E2" s="770"/>
      <c r="F2" s="770"/>
      <c r="G2" s="770"/>
      <c r="H2" s="770"/>
      <c r="I2" s="770"/>
      <c r="J2" s="771"/>
    </row>
    <row r="3" spans="1:10">
      <c r="B3" s="772" t="s">
        <v>340</v>
      </c>
      <c r="C3" s="773"/>
      <c r="D3" s="773"/>
      <c r="E3" s="773"/>
      <c r="F3" s="773"/>
      <c r="G3" s="773"/>
      <c r="H3" s="773"/>
      <c r="I3" s="773"/>
      <c r="J3" s="774"/>
    </row>
    <row r="4" spans="1:10">
      <c r="B4" s="772" t="s">
        <v>341</v>
      </c>
      <c r="C4" s="773"/>
      <c r="D4" s="773"/>
      <c r="E4" s="773"/>
      <c r="F4" s="773"/>
      <c r="G4" s="773"/>
      <c r="H4" s="773"/>
      <c r="I4" s="773"/>
      <c r="J4" s="774"/>
    </row>
    <row r="5" spans="1:10">
      <c r="B5" s="775" t="s">
        <v>211</v>
      </c>
      <c r="C5" s="776"/>
      <c r="D5" s="776"/>
      <c r="E5" s="776"/>
      <c r="F5" s="776"/>
      <c r="G5" s="776"/>
      <c r="H5" s="776"/>
      <c r="I5" s="776"/>
      <c r="J5" s="777"/>
    </row>
    <row r="6" spans="1:10" s="81" customFormat="1">
      <c r="A6" s="162"/>
      <c r="B6" s="162"/>
      <c r="C6" s="162"/>
      <c r="D6" s="162"/>
      <c r="F6" s="163"/>
      <c r="G6" s="163"/>
      <c r="H6" s="163"/>
      <c r="I6" s="163"/>
      <c r="J6" s="163"/>
    </row>
    <row r="7" spans="1:10" ht="12" customHeight="1">
      <c r="A7" s="162"/>
      <c r="B7" s="778" t="s">
        <v>342</v>
      </c>
      <c r="C7" s="778"/>
      <c r="D7" s="778"/>
      <c r="E7" s="778" t="s">
        <v>343</v>
      </c>
      <c r="F7" s="778"/>
      <c r="G7" s="778"/>
      <c r="H7" s="778"/>
      <c r="I7" s="778"/>
      <c r="J7" s="785" t="s">
        <v>344</v>
      </c>
    </row>
    <row r="8" spans="1:10" ht="22.5">
      <c r="A8" s="162"/>
      <c r="B8" s="778"/>
      <c r="C8" s="778"/>
      <c r="D8" s="778"/>
      <c r="E8" s="164" t="s">
        <v>345</v>
      </c>
      <c r="F8" s="165" t="s">
        <v>346</v>
      </c>
      <c r="G8" s="164" t="s">
        <v>347</v>
      </c>
      <c r="H8" s="164" t="s">
        <v>348</v>
      </c>
      <c r="I8" s="164" t="s">
        <v>349</v>
      </c>
      <c r="J8" s="785"/>
    </row>
    <row r="9" spans="1:10" ht="12" customHeight="1">
      <c r="A9" s="162"/>
      <c r="B9" s="778"/>
      <c r="C9" s="778"/>
      <c r="D9" s="778"/>
      <c r="E9" s="164" t="s">
        <v>350</v>
      </c>
      <c r="F9" s="164" t="s">
        <v>351</v>
      </c>
      <c r="G9" s="164" t="s">
        <v>352</v>
      </c>
      <c r="H9" s="164" t="s">
        <v>353</v>
      </c>
      <c r="I9" s="164" t="s">
        <v>354</v>
      </c>
      <c r="J9" s="164" t="s">
        <v>355</v>
      </c>
    </row>
    <row r="10" spans="1:10" ht="12" customHeight="1">
      <c r="A10" s="166"/>
      <c r="B10" s="167"/>
      <c r="C10" s="168"/>
      <c r="D10" s="169"/>
      <c r="E10" s="170"/>
      <c r="F10" s="171"/>
      <c r="G10" s="171"/>
      <c r="H10" s="171"/>
      <c r="I10" s="171"/>
      <c r="J10" s="171"/>
    </row>
    <row r="11" spans="1:10" ht="12" customHeight="1">
      <c r="A11" s="166"/>
      <c r="B11" s="779" t="s">
        <v>9</v>
      </c>
      <c r="C11" s="780"/>
      <c r="D11" s="781"/>
      <c r="E11" s="172">
        <v>0</v>
      </c>
      <c r="F11" s="172">
        <v>0</v>
      </c>
      <c r="G11" s="172">
        <f>+E11+F11</f>
        <v>0</v>
      </c>
      <c r="H11" s="172">
        <v>0</v>
      </c>
      <c r="I11" s="172">
        <v>0</v>
      </c>
      <c r="J11" s="172">
        <f>+I11-E11</f>
        <v>0</v>
      </c>
    </row>
    <row r="12" spans="1:10" ht="12" customHeight="1">
      <c r="A12" s="166"/>
      <c r="B12" s="779" t="s">
        <v>262</v>
      </c>
      <c r="C12" s="780"/>
      <c r="D12" s="781"/>
      <c r="E12" s="172">
        <v>0</v>
      </c>
      <c r="F12" s="172">
        <v>0</v>
      </c>
      <c r="G12" s="172">
        <f t="shared" ref="G12:G24" si="0">+E12+F12</f>
        <v>0</v>
      </c>
      <c r="H12" s="172">
        <v>0</v>
      </c>
      <c r="I12" s="172">
        <v>0</v>
      </c>
      <c r="J12" s="172">
        <f t="shared" ref="J12:J24" si="1">+I12-E12</f>
        <v>0</v>
      </c>
    </row>
    <row r="13" spans="1:10" ht="12" customHeight="1">
      <c r="A13" s="166"/>
      <c r="B13" s="779" t="s">
        <v>13</v>
      </c>
      <c r="C13" s="780"/>
      <c r="D13" s="781"/>
      <c r="E13" s="172">
        <v>0</v>
      </c>
      <c r="F13" s="172">
        <v>0</v>
      </c>
      <c r="G13" s="172">
        <f t="shared" si="0"/>
        <v>0</v>
      </c>
      <c r="H13" s="172">
        <v>0</v>
      </c>
      <c r="I13" s="172">
        <v>0</v>
      </c>
      <c r="J13" s="172">
        <f t="shared" si="1"/>
        <v>0</v>
      </c>
    </row>
    <row r="14" spans="1:10" ht="12" customHeight="1">
      <c r="A14" s="166"/>
      <c r="B14" s="779" t="s">
        <v>15</v>
      </c>
      <c r="C14" s="780"/>
      <c r="D14" s="781"/>
      <c r="E14" s="172">
        <v>0</v>
      </c>
      <c r="F14" s="172">
        <v>0</v>
      </c>
      <c r="G14" s="172">
        <f t="shared" si="0"/>
        <v>0</v>
      </c>
      <c r="H14" s="172">
        <v>0</v>
      </c>
      <c r="I14" s="172"/>
      <c r="J14" s="172">
        <f t="shared" si="1"/>
        <v>0</v>
      </c>
    </row>
    <row r="15" spans="1:10" ht="12" customHeight="1">
      <c r="A15" s="166"/>
      <c r="B15" s="779" t="s">
        <v>16</v>
      </c>
      <c r="C15" s="780"/>
      <c r="D15" s="781"/>
      <c r="E15" s="172">
        <f>+E16+E17</f>
        <v>0</v>
      </c>
      <c r="F15" s="172">
        <f>+F16+F17</f>
        <v>0</v>
      </c>
      <c r="G15" s="172">
        <f>+G16+G17</f>
        <v>0</v>
      </c>
      <c r="H15" s="172">
        <f>+H16+H17</f>
        <v>0</v>
      </c>
      <c r="I15" s="172">
        <f>+I16+I17</f>
        <v>0</v>
      </c>
      <c r="J15" s="172">
        <f t="shared" si="1"/>
        <v>0</v>
      </c>
    </row>
    <row r="16" spans="1:10" ht="12" customHeight="1">
      <c r="A16" s="166"/>
      <c r="B16" s="173"/>
      <c r="C16" s="780" t="s">
        <v>356</v>
      </c>
      <c r="D16" s="781"/>
      <c r="E16" s="172">
        <v>0</v>
      </c>
      <c r="F16" s="172">
        <v>0</v>
      </c>
      <c r="G16" s="172">
        <f t="shared" si="0"/>
        <v>0</v>
      </c>
      <c r="H16" s="172">
        <v>0</v>
      </c>
      <c r="I16" s="172">
        <v>0</v>
      </c>
      <c r="J16" s="172">
        <f t="shared" si="1"/>
        <v>0</v>
      </c>
    </row>
    <row r="17" spans="1:10" ht="12" customHeight="1">
      <c r="A17" s="166"/>
      <c r="B17" s="173"/>
      <c r="C17" s="780" t="s">
        <v>357</v>
      </c>
      <c r="D17" s="781"/>
      <c r="E17" s="172">
        <v>0</v>
      </c>
      <c r="F17" s="172">
        <v>0</v>
      </c>
      <c r="G17" s="172">
        <f t="shared" si="0"/>
        <v>0</v>
      </c>
      <c r="H17" s="172">
        <v>0</v>
      </c>
      <c r="I17" s="172">
        <v>0</v>
      </c>
      <c r="J17" s="172">
        <f t="shared" si="1"/>
        <v>0</v>
      </c>
    </row>
    <row r="18" spans="1:10" ht="12" customHeight="1">
      <c r="A18" s="166"/>
      <c r="B18" s="779" t="s">
        <v>265</v>
      </c>
      <c r="C18" s="780"/>
      <c r="D18" s="781"/>
      <c r="E18" s="172">
        <f>+E19+E20</f>
        <v>0</v>
      </c>
      <c r="F18" s="172">
        <f>+F19+F20</f>
        <v>0</v>
      </c>
      <c r="G18" s="172">
        <f t="shared" si="0"/>
        <v>0</v>
      </c>
      <c r="H18" s="172">
        <f>+H19+H20</f>
        <v>0</v>
      </c>
      <c r="I18" s="172">
        <f>+I19+I20</f>
        <v>0</v>
      </c>
      <c r="J18" s="172">
        <f t="shared" si="1"/>
        <v>0</v>
      </c>
    </row>
    <row r="19" spans="1:10" ht="12" customHeight="1">
      <c r="A19" s="166"/>
      <c r="B19" s="173"/>
      <c r="C19" s="780" t="s">
        <v>356</v>
      </c>
      <c r="D19" s="781"/>
      <c r="E19" s="172">
        <v>0</v>
      </c>
      <c r="F19" s="172">
        <v>0</v>
      </c>
      <c r="G19" s="172">
        <f t="shared" si="0"/>
        <v>0</v>
      </c>
      <c r="H19" s="172">
        <v>0</v>
      </c>
      <c r="I19" s="172">
        <v>0</v>
      </c>
      <c r="J19" s="172">
        <f t="shared" si="1"/>
        <v>0</v>
      </c>
    </row>
    <row r="20" spans="1:10" ht="12" customHeight="1">
      <c r="A20" s="166"/>
      <c r="B20" s="173"/>
      <c r="C20" s="780" t="s">
        <v>357</v>
      </c>
      <c r="D20" s="781"/>
      <c r="E20" s="172">
        <v>0</v>
      </c>
      <c r="F20" s="172">
        <v>0</v>
      </c>
      <c r="G20" s="172">
        <f t="shared" si="0"/>
        <v>0</v>
      </c>
      <c r="H20" s="172">
        <v>0</v>
      </c>
      <c r="I20" s="172">
        <v>0</v>
      </c>
      <c r="J20" s="172">
        <f t="shared" si="1"/>
        <v>0</v>
      </c>
    </row>
    <row r="21" spans="1:10" ht="12" customHeight="1">
      <c r="A21" s="166"/>
      <c r="B21" s="779" t="s">
        <v>358</v>
      </c>
      <c r="C21" s="780"/>
      <c r="D21" s="781"/>
      <c r="E21" s="172">
        <v>0</v>
      </c>
      <c r="F21" s="172">
        <v>0</v>
      </c>
      <c r="G21" s="172">
        <f t="shared" si="0"/>
        <v>0</v>
      </c>
      <c r="H21" s="172">
        <v>0</v>
      </c>
      <c r="I21" s="172">
        <v>0</v>
      </c>
      <c r="J21" s="172">
        <f t="shared" si="1"/>
        <v>0</v>
      </c>
    </row>
    <row r="22" spans="1:10" ht="12" customHeight="1">
      <c r="A22" s="166"/>
      <c r="B22" s="779" t="s">
        <v>34</v>
      </c>
      <c r="C22" s="780"/>
      <c r="D22" s="781"/>
      <c r="E22" s="172">
        <v>0</v>
      </c>
      <c r="F22" s="172">
        <v>0</v>
      </c>
      <c r="G22" s="172">
        <f t="shared" si="0"/>
        <v>0</v>
      </c>
      <c r="H22" s="172">
        <v>0</v>
      </c>
      <c r="I22" s="172">
        <v>0</v>
      </c>
      <c r="J22" s="172">
        <f t="shared" si="1"/>
        <v>0</v>
      </c>
    </row>
    <row r="23" spans="1:10" ht="12" customHeight="1">
      <c r="A23" s="174"/>
      <c r="B23" s="779" t="s">
        <v>359</v>
      </c>
      <c r="C23" s="780"/>
      <c r="D23" s="781"/>
      <c r="E23" s="172">
        <v>0</v>
      </c>
      <c r="F23" s="172">
        <v>0</v>
      </c>
      <c r="G23" s="175">
        <f t="shared" si="0"/>
        <v>0</v>
      </c>
      <c r="H23" s="172">
        <v>0</v>
      </c>
      <c r="I23" s="172">
        <v>0</v>
      </c>
      <c r="J23" s="172">
        <f t="shared" si="1"/>
        <v>0</v>
      </c>
    </row>
    <row r="24" spans="1:10" ht="12" customHeight="1">
      <c r="A24" s="166"/>
      <c r="B24" s="779" t="s">
        <v>360</v>
      </c>
      <c r="C24" s="780"/>
      <c r="D24" s="781"/>
      <c r="E24" s="172">
        <v>0</v>
      </c>
      <c r="F24" s="172">
        <v>0</v>
      </c>
      <c r="G24" s="172">
        <f t="shared" si="0"/>
        <v>0</v>
      </c>
      <c r="H24" s="172">
        <v>0</v>
      </c>
      <c r="I24" s="172"/>
      <c r="J24" s="172">
        <f t="shared" si="1"/>
        <v>0</v>
      </c>
    </row>
    <row r="25" spans="1:10" ht="12" customHeight="1">
      <c r="A25" s="166"/>
      <c r="B25" s="176"/>
      <c r="C25" s="177"/>
      <c r="D25" s="178"/>
      <c r="E25" s="179"/>
      <c r="F25" s="180"/>
      <c r="G25" s="180"/>
      <c r="H25" s="180"/>
      <c r="I25" s="180"/>
      <c r="J25" s="180"/>
    </row>
    <row r="26" spans="1:10" ht="12" customHeight="1">
      <c r="A26" s="162"/>
      <c r="B26" s="181"/>
      <c r="C26" s="182"/>
      <c r="D26" s="183" t="s">
        <v>361</v>
      </c>
      <c r="E26" s="172">
        <f>SUM(E11+E12+E13+E14+E15+E18+E21+E22+E23+E24)</f>
        <v>0</v>
      </c>
      <c r="F26" s="172">
        <f>SUM(F11+F12+F13+F14+F15+F18+F21+F22+F23+F24)</f>
        <v>0</v>
      </c>
      <c r="G26" s="172">
        <f>SUM(G11+G12+G13+G14+G15+G18+G21+G22+G23+G24)</f>
        <v>0</v>
      </c>
      <c r="H26" s="172">
        <f>SUM(H11+H12+H13+H14+H15+H18+H21+H22+H23+H24)</f>
        <v>0</v>
      </c>
      <c r="I26" s="172">
        <f>SUM(I11+I12+I13+I14+I15+I18+I21+I22+I23+I24)</f>
        <v>0</v>
      </c>
      <c r="J26" s="786">
        <f>SUM(J11:J24)</f>
        <v>0</v>
      </c>
    </row>
    <row r="27" spans="1:10" ht="12" customHeight="1">
      <c r="A27" s="166"/>
      <c r="B27" s="184"/>
      <c r="C27" s="184"/>
      <c r="D27" s="184"/>
      <c r="E27" s="184"/>
      <c r="F27" s="184"/>
      <c r="G27" s="184"/>
      <c r="H27" s="782" t="s">
        <v>362</v>
      </c>
      <c r="I27" s="783"/>
      <c r="J27" s="787"/>
    </row>
    <row r="28" spans="1:10" ht="12" customHeight="1">
      <c r="A28" s="162"/>
      <c r="B28" s="162"/>
      <c r="C28" s="162"/>
      <c r="D28" s="162"/>
      <c r="E28" s="163"/>
      <c r="F28" s="163"/>
      <c r="G28" s="163"/>
      <c r="H28" s="163"/>
      <c r="I28" s="163"/>
      <c r="J28" s="163"/>
    </row>
    <row r="29" spans="1:10" ht="12" customHeight="1">
      <c r="A29" s="162"/>
      <c r="B29" s="785" t="s">
        <v>363</v>
      </c>
      <c r="C29" s="785"/>
      <c r="D29" s="785"/>
      <c r="E29" s="778" t="s">
        <v>343</v>
      </c>
      <c r="F29" s="778"/>
      <c r="G29" s="778"/>
      <c r="H29" s="778"/>
      <c r="I29" s="778"/>
      <c r="J29" s="785" t="s">
        <v>344</v>
      </c>
    </row>
    <row r="30" spans="1:10" ht="22.5">
      <c r="A30" s="162"/>
      <c r="B30" s="785"/>
      <c r="C30" s="785"/>
      <c r="D30" s="785"/>
      <c r="E30" s="164" t="s">
        <v>345</v>
      </c>
      <c r="F30" s="165" t="s">
        <v>346</v>
      </c>
      <c r="G30" s="164" t="s">
        <v>347</v>
      </c>
      <c r="H30" s="164" t="s">
        <v>348</v>
      </c>
      <c r="I30" s="164" t="s">
        <v>349</v>
      </c>
      <c r="J30" s="785"/>
    </row>
    <row r="31" spans="1:10" ht="12" customHeight="1">
      <c r="A31" s="162"/>
      <c r="B31" s="785"/>
      <c r="C31" s="785"/>
      <c r="D31" s="785"/>
      <c r="E31" s="164" t="s">
        <v>350</v>
      </c>
      <c r="F31" s="164" t="s">
        <v>351</v>
      </c>
      <c r="G31" s="164" t="s">
        <v>352</v>
      </c>
      <c r="H31" s="164" t="s">
        <v>353</v>
      </c>
      <c r="I31" s="164" t="s">
        <v>354</v>
      </c>
      <c r="J31" s="164" t="s">
        <v>355</v>
      </c>
    </row>
    <row r="32" spans="1:10" ht="12" customHeight="1">
      <c r="A32" s="166"/>
      <c r="B32" s="167"/>
      <c r="C32" s="168"/>
      <c r="D32" s="169"/>
      <c r="E32" s="171"/>
      <c r="F32" s="171"/>
      <c r="G32" s="171"/>
      <c r="H32" s="171"/>
      <c r="I32" s="171"/>
      <c r="J32" s="171"/>
    </row>
    <row r="33" spans="1:10" ht="12" customHeight="1">
      <c r="A33" s="166"/>
      <c r="B33" s="185" t="s">
        <v>364</v>
      </c>
      <c r="C33" s="186"/>
      <c r="D33" s="187"/>
      <c r="E33" s="188">
        <f>+E34+E35+E36+E37+E40+E43+E44</f>
        <v>0</v>
      </c>
      <c r="F33" s="188">
        <f t="shared" ref="F33:J33" si="2">+F34+F35+F36+F37+F40+F43+F44</f>
        <v>0</v>
      </c>
      <c r="G33" s="188">
        <f t="shared" si="2"/>
        <v>0</v>
      </c>
      <c r="H33" s="188">
        <f t="shared" si="2"/>
        <v>0</v>
      </c>
      <c r="I33" s="188">
        <f t="shared" si="2"/>
        <v>0</v>
      </c>
      <c r="J33" s="188">
        <f t="shared" si="2"/>
        <v>0</v>
      </c>
    </row>
    <row r="34" spans="1:10" ht="12" customHeight="1">
      <c r="A34" s="166"/>
      <c r="B34" s="173"/>
      <c r="C34" s="780" t="s">
        <v>9</v>
      </c>
      <c r="D34" s="781"/>
      <c r="E34" s="172">
        <v>0</v>
      </c>
      <c r="F34" s="172">
        <v>0</v>
      </c>
      <c r="G34" s="172">
        <f>+E34+F34</f>
        <v>0</v>
      </c>
      <c r="H34" s="172">
        <v>0</v>
      </c>
      <c r="I34" s="172">
        <v>0</v>
      </c>
      <c r="J34" s="172">
        <f>+I34-E34</f>
        <v>0</v>
      </c>
    </row>
    <row r="35" spans="1:10" ht="12" customHeight="1">
      <c r="A35" s="166"/>
      <c r="B35" s="173"/>
      <c r="C35" s="780" t="s">
        <v>13</v>
      </c>
      <c r="D35" s="781"/>
      <c r="E35" s="172">
        <v>0</v>
      </c>
      <c r="F35" s="172">
        <v>0</v>
      </c>
      <c r="G35" s="172">
        <f t="shared" ref="G35:G49" si="3">+E35+F35</f>
        <v>0</v>
      </c>
      <c r="H35" s="172">
        <v>0</v>
      </c>
      <c r="I35" s="172">
        <v>0</v>
      </c>
      <c r="J35" s="172">
        <f t="shared" ref="J35:J52" si="4">+I35-E35</f>
        <v>0</v>
      </c>
    </row>
    <row r="36" spans="1:10" ht="12" customHeight="1">
      <c r="A36" s="166"/>
      <c r="B36" s="173"/>
      <c r="C36" s="780" t="s">
        <v>15</v>
      </c>
      <c r="D36" s="781"/>
      <c r="E36" s="172">
        <v>0</v>
      </c>
      <c r="F36" s="172">
        <v>0</v>
      </c>
      <c r="G36" s="172">
        <f t="shared" si="3"/>
        <v>0</v>
      </c>
      <c r="H36" s="172">
        <v>0</v>
      </c>
      <c r="I36" s="172"/>
      <c r="J36" s="172">
        <f t="shared" si="4"/>
        <v>0</v>
      </c>
    </row>
    <row r="37" spans="1:10" ht="12" customHeight="1">
      <c r="A37" s="166"/>
      <c r="B37" s="173"/>
      <c r="C37" s="780" t="s">
        <v>16</v>
      </c>
      <c r="D37" s="781"/>
      <c r="E37" s="172">
        <f>+E38+E39</f>
        <v>0</v>
      </c>
      <c r="F37" s="172">
        <f>+F38+F39</f>
        <v>0</v>
      </c>
      <c r="G37" s="172">
        <f t="shared" si="3"/>
        <v>0</v>
      </c>
      <c r="H37" s="172">
        <f>+H38+H39</f>
        <v>0</v>
      </c>
      <c r="I37" s="172">
        <f>+I38+I39</f>
        <v>0</v>
      </c>
      <c r="J37" s="172">
        <f t="shared" si="4"/>
        <v>0</v>
      </c>
    </row>
    <row r="38" spans="1:10" ht="12" customHeight="1">
      <c r="A38" s="166"/>
      <c r="B38" s="173"/>
      <c r="C38" s="81"/>
      <c r="D38" s="189" t="s">
        <v>356</v>
      </c>
      <c r="E38" s="172">
        <v>0</v>
      </c>
      <c r="F38" s="172">
        <v>0</v>
      </c>
      <c r="G38" s="172">
        <f t="shared" si="3"/>
        <v>0</v>
      </c>
      <c r="H38" s="172">
        <v>0</v>
      </c>
      <c r="I38" s="172">
        <v>0</v>
      </c>
      <c r="J38" s="172">
        <f t="shared" si="4"/>
        <v>0</v>
      </c>
    </row>
    <row r="39" spans="1:10" ht="12" customHeight="1">
      <c r="A39" s="166"/>
      <c r="B39" s="173"/>
      <c r="C39" s="81"/>
      <c r="D39" s="189" t="s">
        <v>357</v>
      </c>
      <c r="E39" s="172">
        <v>0</v>
      </c>
      <c r="F39" s="172">
        <v>0</v>
      </c>
      <c r="G39" s="172">
        <f t="shared" si="3"/>
        <v>0</v>
      </c>
      <c r="H39" s="172">
        <v>0</v>
      </c>
      <c r="I39" s="172">
        <v>0</v>
      </c>
      <c r="J39" s="172">
        <f t="shared" si="4"/>
        <v>0</v>
      </c>
    </row>
    <row r="40" spans="1:10" ht="12" customHeight="1">
      <c r="A40" s="166"/>
      <c r="B40" s="173"/>
      <c r="C40" s="780" t="s">
        <v>265</v>
      </c>
      <c r="D40" s="781"/>
      <c r="E40" s="172">
        <f>+E41+E42</f>
        <v>0</v>
      </c>
      <c r="F40" s="172">
        <f>+F41+F42</f>
        <v>0</v>
      </c>
      <c r="G40" s="172">
        <f>+G41+G42</f>
        <v>0</v>
      </c>
      <c r="H40" s="172">
        <f>+H41+H42</f>
        <v>0</v>
      </c>
      <c r="I40" s="172">
        <f>+I41+I42</f>
        <v>0</v>
      </c>
      <c r="J40" s="172">
        <f t="shared" si="4"/>
        <v>0</v>
      </c>
    </row>
    <row r="41" spans="1:10" ht="12" customHeight="1">
      <c r="A41" s="166"/>
      <c r="B41" s="173"/>
      <c r="C41" s="81"/>
      <c r="D41" s="189" t="s">
        <v>356</v>
      </c>
      <c r="E41" s="172">
        <v>0</v>
      </c>
      <c r="F41" s="172">
        <v>0</v>
      </c>
      <c r="G41" s="172">
        <f t="shared" si="3"/>
        <v>0</v>
      </c>
      <c r="H41" s="172">
        <v>0</v>
      </c>
      <c r="I41" s="172">
        <v>0</v>
      </c>
      <c r="J41" s="172">
        <f t="shared" si="4"/>
        <v>0</v>
      </c>
    </row>
    <row r="42" spans="1:10" ht="12" customHeight="1">
      <c r="A42" s="166"/>
      <c r="B42" s="173"/>
      <c r="C42" s="81"/>
      <c r="D42" s="189" t="s">
        <v>357</v>
      </c>
      <c r="E42" s="172">
        <v>0</v>
      </c>
      <c r="F42" s="172">
        <v>0</v>
      </c>
      <c r="G42" s="172">
        <f t="shared" si="3"/>
        <v>0</v>
      </c>
      <c r="H42" s="172">
        <v>0</v>
      </c>
      <c r="I42" s="172">
        <v>0</v>
      </c>
      <c r="J42" s="172">
        <f t="shared" si="4"/>
        <v>0</v>
      </c>
    </row>
    <row r="43" spans="1:10" ht="12" customHeight="1">
      <c r="A43" s="166"/>
      <c r="B43" s="173"/>
      <c r="C43" s="780" t="s">
        <v>34</v>
      </c>
      <c r="D43" s="781"/>
      <c r="E43" s="172">
        <v>0</v>
      </c>
      <c r="F43" s="172">
        <v>0</v>
      </c>
      <c r="G43" s="172">
        <f t="shared" si="3"/>
        <v>0</v>
      </c>
      <c r="H43" s="172">
        <v>0</v>
      </c>
      <c r="I43" s="172">
        <v>0</v>
      </c>
      <c r="J43" s="172">
        <f t="shared" si="4"/>
        <v>0</v>
      </c>
    </row>
    <row r="44" spans="1:10" ht="12" customHeight="1">
      <c r="A44" s="166"/>
      <c r="B44" s="173"/>
      <c r="C44" s="780" t="s">
        <v>359</v>
      </c>
      <c r="D44" s="781"/>
      <c r="E44" s="172">
        <v>0</v>
      </c>
      <c r="F44" s="172">
        <v>0</v>
      </c>
      <c r="G44" s="172">
        <f t="shared" si="3"/>
        <v>0</v>
      </c>
      <c r="H44" s="172">
        <v>0</v>
      </c>
      <c r="I44" s="172">
        <v>0</v>
      </c>
      <c r="J44" s="172">
        <f t="shared" si="4"/>
        <v>0</v>
      </c>
    </row>
    <row r="45" spans="1:10" ht="12" customHeight="1">
      <c r="A45" s="166"/>
      <c r="B45" s="173"/>
      <c r="C45" s="81"/>
      <c r="D45" s="189"/>
      <c r="E45" s="172"/>
      <c r="F45" s="172"/>
      <c r="G45" s="190"/>
      <c r="H45" s="172"/>
      <c r="I45" s="172"/>
      <c r="J45" s="190"/>
    </row>
    <row r="46" spans="1:10" ht="12" customHeight="1">
      <c r="A46" s="166"/>
      <c r="B46" s="185" t="s">
        <v>365</v>
      </c>
      <c r="C46" s="186"/>
      <c r="D46" s="189"/>
      <c r="E46" s="188">
        <f>+E47+E48+E49</f>
        <v>0</v>
      </c>
      <c r="F46" s="188">
        <f>+F47+F48+F49</f>
        <v>0</v>
      </c>
      <c r="G46" s="188">
        <f>+G47+G48+G49</f>
        <v>0</v>
      </c>
      <c r="H46" s="188">
        <f>+H47+H48+H49</f>
        <v>0</v>
      </c>
      <c r="I46" s="188">
        <f>+I47+I48+I49</f>
        <v>0</v>
      </c>
      <c r="J46" s="188">
        <f t="shared" si="4"/>
        <v>0</v>
      </c>
    </row>
    <row r="47" spans="1:10" ht="12" customHeight="1">
      <c r="A47" s="166"/>
      <c r="B47" s="185"/>
      <c r="C47" s="780" t="s">
        <v>262</v>
      </c>
      <c r="D47" s="781"/>
      <c r="E47" s="172">
        <v>0</v>
      </c>
      <c r="F47" s="172">
        <v>0</v>
      </c>
      <c r="G47" s="172">
        <f t="shared" si="3"/>
        <v>0</v>
      </c>
      <c r="H47" s="172">
        <v>0</v>
      </c>
      <c r="I47" s="172">
        <v>0</v>
      </c>
      <c r="J47" s="172">
        <f t="shared" si="4"/>
        <v>0</v>
      </c>
    </row>
    <row r="48" spans="1:10" ht="12" customHeight="1">
      <c r="A48" s="166"/>
      <c r="B48" s="173"/>
      <c r="C48" s="780" t="s">
        <v>358</v>
      </c>
      <c r="D48" s="781"/>
      <c r="E48" s="172">
        <v>0</v>
      </c>
      <c r="F48" s="172">
        <v>0</v>
      </c>
      <c r="G48" s="172">
        <f t="shared" si="3"/>
        <v>0</v>
      </c>
      <c r="H48" s="172">
        <v>0</v>
      </c>
      <c r="I48" s="172">
        <v>0</v>
      </c>
      <c r="J48" s="172">
        <f t="shared" si="4"/>
        <v>0</v>
      </c>
    </row>
    <row r="49" spans="1:11" ht="12" customHeight="1">
      <c r="A49" s="166"/>
      <c r="B49" s="173"/>
      <c r="C49" s="780" t="s">
        <v>359</v>
      </c>
      <c r="D49" s="781"/>
      <c r="E49" s="172">
        <v>0</v>
      </c>
      <c r="F49" s="172">
        <v>0</v>
      </c>
      <c r="G49" s="172">
        <f t="shared" si="3"/>
        <v>0</v>
      </c>
      <c r="H49" s="172">
        <v>0</v>
      </c>
      <c r="I49" s="172">
        <v>0</v>
      </c>
      <c r="J49" s="172">
        <f t="shared" si="4"/>
        <v>0</v>
      </c>
    </row>
    <row r="50" spans="1:11" s="161" customFormat="1" ht="12" customHeight="1">
      <c r="A50" s="162"/>
      <c r="B50" s="191"/>
      <c r="C50" s="192"/>
      <c r="D50" s="193"/>
      <c r="E50" s="194"/>
      <c r="F50" s="194"/>
      <c r="G50" s="194"/>
      <c r="H50" s="194"/>
      <c r="I50" s="194"/>
      <c r="J50" s="194"/>
      <c r="K50" s="192"/>
    </row>
    <row r="51" spans="1:11" ht="12" customHeight="1">
      <c r="A51" s="166"/>
      <c r="B51" s="185" t="s">
        <v>366</v>
      </c>
      <c r="C51" s="195"/>
      <c r="D51" s="189"/>
      <c r="E51" s="188">
        <f>+E52</f>
        <v>0</v>
      </c>
      <c r="F51" s="188">
        <f>+F52</f>
        <v>0</v>
      </c>
      <c r="G51" s="188">
        <f>+G52</f>
        <v>0</v>
      </c>
      <c r="H51" s="188">
        <f>+H52</f>
        <v>0</v>
      </c>
      <c r="I51" s="188">
        <f>+I52</f>
        <v>0</v>
      </c>
      <c r="J51" s="188">
        <f t="shared" si="4"/>
        <v>0</v>
      </c>
    </row>
    <row r="52" spans="1:11" ht="12" customHeight="1">
      <c r="A52" s="166"/>
      <c r="B52" s="173"/>
      <c r="C52" s="780" t="s">
        <v>360</v>
      </c>
      <c r="D52" s="781"/>
      <c r="E52" s="172">
        <v>0</v>
      </c>
      <c r="F52" s="172">
        <v>0</v>
      </c>
      <c r="G52" s="172">
        <f t="shared" ref="G52" si="5">+E52+F52</f>
        <v>0</v>
      </c>
      <c r="H52" s="172">
        <v>0</v>
      </c>
      <c r="I52" s="172"/>
      <c r="J52" s="172">
        <f t="shared" si="4"/>
        <v>0</v>
      </c>
    </row>
    <row r="53" spans="1:11" ht="12" customHeight="1">
      <c r="A53" s="166"/>
      <c r="B53" s="176"/>
      <c r="C53" s="177"/>
      <c r="D53" s="178"/>
      <c r="E53" s="180"/>
      <c r="F53" s="180"/>
      <c r="G53" s="180"/>
      <c r="H53" s="180"/>
      <c r="I53" s="180"/>
      <c r="J53" s="180"/>
    </row>
    <row r="54" spans="1:11" ht="12" customHeight="1">
      <c r="A54" s="162"/>
      <c r="B54" s="181"/>
      <c r="C54" s="182"/>
      <c r="D54" s="196" t="s">
        <v>361</v>
      </c>
      <c r="E54" s="172">
        <f>+E34+E35+E36+E37+E40+E43+E44+E46+E51</f>
        <v>0</v>
      </c>
      <c r="F54" s="172">
        <f t="shared" ref="F54:I54" si="6">+F34+F35+F36+F37+F40+F43+F44+F46+F51</f>
        <v>0</v>
      </c>
      <c r="G54" s="172">
        <f t="shared" si="6"/>
        <v>0</v>
      </c>
      <c r="H54" s="172">
        <f t="shared" si="6"/>
        <v>0</v>
      </c>
      <c r="I54" s="172">
        <f t="shared" si="6"/>
        <v>0</v>
      </c>
      <c r="J54" s="788">
        <f>+J33+J46+J51</f>
        <v>0</v>
      </c>
    </row>
    <row r="55" spans="1:11">
      <c r="A55" s="166"/>
      <c r="B55" s="184"/>
      <c r="C55" s="184"/>
      <c r="D55" s="184"/>
      <c r="E55" s="184"/>
      <c r="F55" s="184"/>
      <c r="G55" s="184"/>
      <c r="H55" s="782" t="s">
        <v>362</v>
      </c>
      <c r="I55" s="783"/>
      <c r="J55" s="789"/>
    </row>
    <row r="56" spans="1:11">
      <c r="A56" s="166"/>
      <c r="B56" s="784"/>
      <c r="C56" s="784"/>
      <c r="D56" s="784"/>
      <c r="E56" s="784"/>
      <c r="F56" s="784"/>
      <c r="G56" s="784"/>
      <c r="H56" s="784"/>
      <c r="I56" s="784"/>
      <c r="J56" s="784"/>
    </row>
    <row r="57" spans="1:11">
      <c r="B57" s="81" t="s">
        <v>367</v>
      </c>
      <c r="C57" s="81"/>
      <c r="D57" s="81"/>
      <c r="E57" s="81"/>
      <c r="F57" s="81"/>
      <c r="G57" s="81"/>
      <c r="H57" s="81"/>
      <c r="I57" s="81"/>
      <c r="J57" s="81"/>
    </row>
    <row r="58" spans="1:11">
      <c r="B58" s="81"/>
      <c r="C58" s="81"/>
      <c r="D58" s="81"/>
      <c r="E58" s="81"/>
      <c r="F58" s="81"/>
      <c r="G58" s="81"/>
      <c r="H58" s="81"/>
      <c r="I58" s="81"/>
      <c r="J58" s="81"/>
    </row>
    <row r="59" spans="1:11">
      <c r="B59" s="81"/>
      <c r="C59" s="81"/>
      <c r="D59" s="81"/>
      <c r="E59" s="81"/>
      <c r="F59" s="81"/>
      <c r="G59" s="81"/>
      <c r="H59" s="81"/>
      <c r="I59" s="81"/>
      <c r="J59" s="81"/>
    </row>
  </sheetData>
  <mergeCells count="40">
    <mergeCell ref="C49:D49"/>
    <mergeCell ref="C52:D52"/>
    <mergeCell ref="H55:I55"/>
    <mergeCell ref="B56:J56"/>
    <mergeCell ref="J7:J8"/>
    <mergeCell ref="J26:J27"/>
    <mergeCell ref="J29:J30"/>
    <mergeCell ref="J54:J55"/>
    <mergeCell ref="B7:D9"/>
    <mergeCell ref="B29:D31"/>
    <mergeCell ref="C40:D40"/>
    <mergeCell ref="C43:D43"/>
    <mergeCell ref="C44:D44"/>
    <mergeCell ref="C47:D47"/>
    <mergeCell ref="C48:D48"/>
    <mergeCell ref="E29:I29"/>
    <mergeCell ref="C34:D34"/>
    <mergeCell ref="C35:D35"/>
    <mergeCell ref="C36:D36"/>
    <mergeCell ref="C37:D37"/>
    <mergeCell ref="B21:D21"/>
    <mergeCell ref="B22:D22"/>
    <mergeCell ref="B23:D23"/>
    <mergeCell ref="B24:D24"/>
    <mergeCell ref="H27:I27"/>
    <mergeCell ref="C16:D16"/>
    <mergeCell ref="C17:D17"/>
    <mergeCell ref="B18:D18"/>
    <mergeCell ref="C19:D19"/>
    <mergeCell ref="C20:D2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E7:I7"/>
  </mergeCells>
  <pageMargins left="0.7" right="0.7" top="0.75" bottom="0.75" header="0.3" footer="0.3"/>
  <pageSetup scale="72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J25"/>
  <sheetViews>
    <sheetView topLeftCell="A10" workbookViewId="0">
      <selection activeCell="G23" sqref="G23"/>
    </sheetView>
  </sheetViews>
  <sheetFormatPr baseColWidth="10" defaultColWidth="11" defaultRowHeight="15"/>
  <cols>
    <col min="1" max="1" width="2.28515625" style="80" customWidth="1"/>
    <col min="2" max="2" width="3.28515625" style="102" customWidth="1"/>
    <col min="3" max="3" width="52.5703125" style="102" customWidth="1"/>
    <col min="4" max="9" width="12.7109375" style="102" customWidth="1"/>
    <col min="10" max="10" width="2.7109375" style="80" customWidth="1"/>
  </cols>
  <sheetData>
    <row r="1" spans="2:9" s="80" customFormat="1">
      <c r="B1" s="81"/>
      <c r="C1" s="81"/>
      <c r="D1" s="81"/>
      <c r="E1" s="81"/>
      <c r="F1" s="81"/>
      <c r="G1" s="81"/>
      <c r="H1" s="81"/>
      <c r="I1" s="81"/>
    </row>
    <row r="2" spans="2:9">
      <c r="B2" s="769" t="s">
        <v>289</v>
      </c>
      <c r="C2" s="770"/>
      <c r="D2" s="770"/>
      <c r="E2" s="770"/>
      <c r="F2" s="770"/>
      <c r="G2" s="770"/>
      <c r="H2" s="770"/>
      <c r="I2" s="771"/>
    </row>
    <row r="3" spans="2:9">
      <c r="B3" s="772" t="s">
        <v>368</v>
      </c>
      <c r="C3" s="773"/>
      <c r="D3" s="773"/>
      <c r="E3" s="773"/>
      <c r="F3" s="773"/>
      <c r="G3" s="773"/>
      <c r="H3" s="773"/>
      <c r="I3" s="774"/>
    </row>
    <row r="4" spans="2:9">
      <c r="B4" s="772" t="s">
        <v>369</v>
      </c>
      <c r="C4" s="773"/>
      <c r="D4" s="773"/>
      <c r="E4" s="773"/>
      <c r="F4" s="773"/>
      <c r="G4" s="773"/>
      <c r="H4" s="773"/>
      <c r="I4" s="774"/>
    </row>
    <row r="5" spans="2:9">
      <c r="B5" s="772" t="s">
        <v>370</v>
      </c>
      <c r="C5" s="773"/>
      <c r="D5" s="773"/>
      <c r="E5" s="773"/>
      <c r="F5" s="773"/>
      <c r="G5" s="773"/>
      <c r="H5" s="773"/>
      <c r="I5" s="774"/>
    </row>
    <row r="6" spans="2:9">
      <c r="B6" s="775" t="s">
        <v>211</v>
      </c>
      <c r="C6" s="776"/>
      <c r="D6" s="776"/>
      <c r="E6" s="776"/>
      <c r="F6" s="776"/>
      <c r="G6" s="776"/>
      <c r="H6" s="776"/>
      <c r="I6" s="777"/>
    </row>
    <row r="7" spans="2:9" s="80" customFormat="1">
      <c r="B7" s="81"/>
      <c r="C7" s="81"/>
      <c r="D7" s="81"/>
      <c r="E7" s="81"/>
      <c r="F7" s="81"/>
      <c r="G7" s="81"/>
      <c r="H7" s="81"/>
      <c r="I7" s="81"/>
    </row>
    <row r="8" spans="2:9">
      <c r="B8" s="791" t="s">
        <v>4</v>
      </c>
      <c r="C8" s="791"/>
      <c r="D8" s="790" t="s">
        <v>371</v>
      </c>
      <c r="E8" s="790"/>
      <c r="F8" s="790"/>
      <c r="G8" s="790"/>
      <c r="H8" s="790"/>
      <c r="I8" s="790" t="s">
        <v>372</v>
      </c>
    </row>
    <row r="9" spans="2:9" ht="22.5">
      <c r="B9" s="791"/>
      <c r="C9" s="791"/>
      <c r="D9" s="82" t="s">
        <v>373</v>
      </c>
      <c r="E9" s="82" t="s">
        <v>374</v>
      </c>
      <c r="F9" s="82" t="s">
        <v>347</v>
      </c>
      <c r="G9" s="82" t="s">
        <v>348</v>
      </c>
      <c r="H9" s="82" t="s">
        <v>375</v>
      </c>
      <c r="I9" s="790"/>
    </row>
    <row r="10" spans="2:9">
      <c r="B10" s="791"/>
      <c r="C10" s="791"/>
      <c r="D10" s="82">
        <v>1</v>
      </c>
      <c r="E10" s="82">
        <v>2</v>
      </c>
      <c r="F10" s="82" t="s">
        <v>376</v>
      </c>
      <c r="G10" s="82">
        <v>4</v>
      </c>
      <c r="H10" s="82">
        <v>5</v>
      </c>
      <c r="I10" s="82" t="s">
        <v>377</v>
      </c>
    </row>
    <row r="11" spans="2:9">
      <c r="B11" s="91"/>
      <c r="C11" s="92"/>
      <c r="D11" s="152"/>
      <c r="E11" s="152"/>
      <c r="F11" s="152"/>
      <c r="G11" s="152"/>
      <c r="H11" s="152"/>
      <c r="I11" s="152"/>
    </row>
    <row r="12" spans="2:9">
      <c r="B12" s="153"/>
      <c r="C12" s="154" t="s">
        <v>378</v>
      </c>
      <c r="D12" s="132">
        <v>0</v>
      </c>
      <c r="E12" s="132"/>
      <c r="F12" s="132">
        <f>+D12+E12</f>
        <v>0</v>
      </c>
      <c r="G12" s="132">
        <v>0</v>
      </c>
      <c r="H12" s="132">
        <v>0</v>
      </c>
      <c r="I12" s="132">
        <f>+F12-G12</f>
        <v>0</v>
      </c>
    </row>
    <row r="13" spans="2:9">
      <c r="B13" s="153"/>
      <c r="C13" s="154"/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53"/>
      <c r="C14" s="154"/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53"/>
      <c r="C15" s="154"/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53"/>
      <c r="C16" s="154"/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53"/>
      <c r="C17" s="154"/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53"/>
      <c r="C18" s="154"/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53"/>
      <c r="C19" s="154"/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53"/>
      <c r="C20" s="154"/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55"/>
      <c r="C21" s="156"/>
      <c r="D21" s="157"/>
      <c r="E21" s="157"/>
      <c r="F21" s="157"/>
      <c r="G21" s="157"/>
      <c r="H21" s="157"/>
      <c r="I21" s="157"/>
    </row>
    <row r="22" spans="1:10" s="101" customFormat="1">
      <c r="A22" s="113"/>
      <c r="B22" s="158"/>
      <c r="C22" s="159" t="s">
        <v>379</v>
      </c>
      <c r="D22" s="160">
        <f>SUM(D12:D20)</f>
        <v>0</v>
      </c>
      <c r="E22" s="160">
        <f t="shared" ref="E22:I22" si="2">SUM(E12:E20)</f>
        <v>0</v>
      </c>
      <c r="F22" s="160">
        <f t="shared" si="2"/>
        <v>0</v>
      </c>
      <c r="G22" s="160">
        <f t="shared" si="2"/>
        <v>0</v>
      </c>
      <c r="H22" s="160">
        <f t="shared" si="2"/>
        <v>0</v>
      </c>
      <c r="I22" s="160">
        <f t="shared" si="2"/>
        <v>0</v>
      </c>
      <c r="J22" s="113"/>
    </row>
    <row r="23" spans="1:10">
      <c r="B23" s="81"/>
      <c r="C23" s="81"/>
      <c r="D23" s="81"/>
      <c r="E23" s="81"/>
      <c r="F23" s="81"/>
      <c r="G23" s="120"/>
      <c r="H23" s="81"/>
      <c r="I23" s="81"/>
    </row>
    <row r="24" spans="1:10">
      <c r="B24" s="81"/>
      <c r="C24" s="81"/>
      <c r="D24" s="81"/>
      <c r="E24" s="81"/>
      <c r="F24" s="81"/>
      <c r="G24" s="81"/>
      <c r="H24" s="81"/>
      <c r="I24" s="81"/>
    </row>
    <row r="25" spans="1:10">
      <c r="B25" s="81"/>
      <c r="C25" s="81"/>
      <c r="D25" s="81"/>
      <c r="E25" s="81"/>
      <c r="F25" s="81"/>
      <c r="G25" s="81"/>
      <c r="H25" s="81"/>
      <c r="I25" s="81"/>
    </row>
  </sheetData>
  <mergeCells count="8">
    <mergeCell ref="D8:H8"/>
    <mergeCell ref="I8:I9"/>
    <mergeCell ref="B8:C10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J23"/>
  <sheetViews>
    <sheetView topLeftCell="A13" workbookViewId="0">
      <selection activeCell="G23" sqref="G23"/>
    </sheetView>
  </sheetViews>
  <sheetFormatPr baseColWidth="10" defaultColWidth="11" defaultRowHeight="15"/>
  <cols>
    <col min="1" max="1" width="2.5703125" style="80" customWidth="1"/>
    <col min="2" max="2" width="2" style="102" customWidth="1"/>
    <col min="3" max="3" width="45.85546875" style="102" customWidth="1"/>
    <col min="4" max="9" width="12.7109375" style="102" customWidth="1"/>
    <col min="10" max="10" width="4" style="80" customWidth="1"/>
  </cols>
  <sheetData>
    <row r="1" spans="2:9" s="80" customFormat="1">
      <c r="B1" s="81"/>
      <c r="C1" s="81"/>
      <c r="D1" s="81"/>
      <c r="E1" s="81"/>
      <c r="F1" s="81"/>
      <c r="G1" s="81"/>
      <c r="H1" s="81"/>
      <c r="I1" s="81"/>
    </row>
    <row r="2" spans="2:9">
      <c r="B2" s="769" t="s">
        <v>289</v>
      </c>
      <c r="C2" s="770"/>
      <c r="D2" s="770"/>
      <c r="E2" s="770"/>
      <c r="F2" s="770"/>
      <c r="G2" s="770"/>
      <c r="H2" s="770"/>
      <c r="I2" s="771"/>
    </row>
    <row r="3" spans="2:9">
      <c r="B3" s="772" t="s">
        <v>380</v>
      </c>
      <c r="C3" s="773"/>
      <c r="D3" s="773"/>
      <c r="E3" s="773"/>
      <c r="F3" s="773"/>
      <c r="G3" s="773"/>
      <c r="H3" s="773"/>
      <c r="I3" s="774"/>
    </row>
    <row r="4" spans="2:9">
      <c r="B4" s="772" t="s">
        <v>369</v>
      </c>
      <c r="C4" s="773"/>
      <c r="D4" s="773"/>
      <c r="E4" s="773"/>
      <c r="F4" s="773"/>
      <c r="G4" s="773"/>
      <c r="H4" s="773"/>
      <c r="I4" s="774"/>
    </row>
    <row r="5" spans="2:9">
      <c r="B5" s="772" t="s">
        <v>381</v>
      </c>
      <c r="C5" s="773"/>
      <c r="D5" s="773"/>
      <c r="E5" s="773"/>
      <c r="F5" s="773"/>
      <c r="G5" s="773"/>
      <c r="H5" s="773"/>
      <c r="I5" s="774"/>
    </row>
    <row r="6" spans="2:9">
      <c r="B6" s="775" t="s">
        <v>211</v>
      </c>
      <c r="C6" s="776"/>
      <c r="D6" s="776"/>
      <c r="E6" s="776"/>
      <c r="F6" s="776"/>
      <c r="G6" s="776"/>
      <c r="H6" s="776"/>
      <c r="I6" s="777"/>
    </row>
    <row r="7" spans="2:9" s="80" customFormat="1">
      <c r="B7" s="81"/>
      <c r="C7" s="81"/>
      <c r="D7" s="81"/>
      <c r="E7" s="81"/>
      <c r="F7" s="81"/>
      <c r="G7" s="81"/>
      <c r="H7" s="81"/>
      <c r="I7" s="81"/>
    </row>
    <row r="8" spans="2:9">
      <c r="B8" s="792" t="s">
        <v>4</v>
      </c>
      <c r="C8" s="793"/>
      <c r="D8" s="790" t="s">
        <v>382</v>
      </c>
      <c r="E8" s="790"/>
      <c r="F8" s="790"/>
      <c r="G8" s="790"/>
      <c r="H8" s="790"/>
      <c r="I8" s="790" t="s">
        <v>372</v>
      </c>
    </row>
    <row r="9" spans="2:9" ht="22.5">
      <c r="B9" s="794"/>
      <c r="C9" s="795"/>
      <c r="D9" s="82" t="s">
        <v>373</v>
      </c>
      <c r="E9" s="82" t="s">
        <v>374</v>
      </c>
      <c r="F9" s="82" t="s">
        <v>347</v>
      </c>
      <c r="G9" s="82" t="s">
        <v>348</v>
      </c>
      <c r="H9" s="82" t="s">
        <v>375</v>
      </c>
      <c r="I9" s="790"/>
    </row>
    <row r="10" spans="2:9">
      <c r="B10" s="796"/>
      <c r="C10" s="797"/>
      <c r="D10" s="82">
        <v>1</v>
      </c>
      <c r="E10" s="82">
        <v>2</v>
      </c>
      <c r="F10" s="82" t="s">
        <v>376</v>
      </c>
      <c r="G10" s="82">
        <v>4</v>
      </c>
      <c r="H10" s="82">
        <v>5</v>
      </c>
      <c r="I10" s="82" t="s">
        <v>377</v>
      </c>
    </row>
    <row r="11" spans="2:9">
      <c r="B11" s="83"/>
      <c r="C11" s="84"/>
      <c r="D11" s="85"/>
      <c r="E11" s="85"/>
      <c r="F11" s="85"/>
      <c r="G11" s="85"/>
      <c r="H11" s="85"/>
      <c r="I11" s="85"/>
    </row>
    <row r="12" spans="2:9">
      <c r="B12" s="91"/>
      <c r="C12" s="96" t="s">
        <v>383</v>
      </c>
      <c r="D12" s="93">
        <v>0</v>
      </c>
      <c r="E12" s="93"/>
      <c r="F12" s="93">
        <f>+D12+E12</f>
        <v>0</v>
      </c>
      <c r="G12" s="93">
        <v>0</v>
      </c>
      <c r="H12" s="93">
        <v>0</v>
      </c>
      <c r="I12" s="93">
        <f>+F12-G12</f>
        <v>0</v>
      </c>
    </row>
    <row r="13" spans="2:9">
      <c r="B13" s="91"/>
      <c r="C13" s="92"/>
      <c r="D13" s="93"/>
      <c r="E13" s="93"/>
      <c r="F13" s="93"/>
      <c r="G13" s="93"/>
      <c r="H13" s="93"/>
      <c r="I13" s="93"/>
    </row>
    <row r="14" spans="2:9">
      <c r="B14" s="95"/>
      <c r="C14" s="96" t="s">
        <v>384</v>
      </c>
      <c r="D14" s="93"/>
      <c r="E14" s="93"/>
      <c r="F14" s="93">
        <f>+D14+E14</f>
        <v>0</v>
      </c>
      <c r="G14" s="93"/>
      <c r="H14" s="93"/>
      <c r="I14" s="93">
        <f>+F14-G14</f>
        <v>0</v>
      </c>
    </row>
    <row r="15" spans="2:9">
      <c r="B15" s="91"/>
      <c r="C15" s="92"/>
      <c r="D15" s="93"/>
      <c r="E15" s="93"/>
      <c r="F15" s="93"/>
      <c r="G15" s="93"/>
      <c r="H15" s="93"/>
      <c r="I15" s="93"/>
    </row>
    <row r="16" spans="2:9">
      <c r="B16" s="95"/>
      <c r="C16" s="96" t="s">
        <v>385</v>
      </c>
      <c r="D16" s="93"/>
      <c r="E16" s="93"/>
      <c r="F16" s="93">
        <f>+D16+E16</f>
        <v>0</v>
      </c>
      <c r="G16" s="93"/>
      <c r="H16" s="93"/>
      <c r="I16" s="93">
        <f>+F16-G16</f>
        <v>0</v>
      </c>
    </row>
    <row r="17" spans="1:10">
      <c r="B17" s="99"/>
      <c r="C17" s="100"/>
      <c r="D17" s="150"/>
      <c r="E17" s="150"/>
      <c r="F17" s="150"/>
      <c r="G17" s="150"/>
      <c r="H17" s="150"/>
      <c r="I17" s="150"/>
    </row>
    <row r="18" spans="1:10" s="101" customFormat="1">
      <c r="A18" s="113"/>
      <c r="B18" s="99"/>
      <c r="C18" s="100" t="s">
        <v>379</v>
      </c>
      <c r="D18" s="115">
        <f>+D12+D14+D16</f>
        <v>0</v>
      </c>
      <c r="E18" s="115">
        <f t="shared" ref="E18:I18" si="0">+E12+E14+E16</f>
        <v>0</v>
      </c>
      <c r="F18" s="115">
        <f t="shared" si="0"/>
        <v>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3"/>
    </row>
    <row r="19" spans="1:10" s="80" customFormat="1">
      <c r="B19" s="81"/>
      <c r="C19" s="81"/>
      <c r="D19" s="81"/>
      <c r="E19" s="81"/>
      <c r="F19" s="81"/>
      <c r="G19" s="81"/>
      <c r="H19" s="81"/>
      <c r="I19" s="81"/>
    </row>
    <row r="21" spans="1:10">
      <c r="D21" s="151" t="str">
        <f>IF(D18=CAdmon!D22," ","ERROR")</f>
        <v xml:space="preserve"> </v>
      </c>
      <c r="E21" s="151" t="str">
        <f>IF(E18=CAdmon!E22," ","ERROR")</f>
        <v xml:space="preserve"> </v>
      </c>
      <c r="F21" s="151" t="str">
        <f>IF(F18=CAdmon!F22," ","ERROR")</f>
        <v xml:space="preserve"> </v>
      </c>
      <c r="G21" s="151" t="str">
        <f>IF(G18=CAdmon!G22," ","ERROR")</f>
        <v xml:space="preserve"> </v>
      </c>
      <c r="H21" s="151" t="str">
        <f>IF(H18=CAdmon!H22," ","ERROR")</f>
        <v xml:space="preserve"> </v>
      </c>
      <c r="I21" s="151" t="str">
        <f>IF(I18=CAdmon!I22," ","ERROR")</f>
        <v xml:space="preserve"> </v>
      </c>
    </row>
    <row r="23" spans="1:10">
      <c r="G23" s="120"/>
    </row>
  </sheetData>
  <mergeCells count="8">
    <mergeCell ref="D8:H8"/>
    <mergeCell ref="I8:I9"/>
    <mergeCell ref="B8:C10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J84"/>
  <sheetViews>
    <sheetView topLeftCell="A52" workbookViewId="0">
      <selection activeCell="G23" sqref="G23"/>
    </sheetView>
  </sheetViews>
  <sheetFormatPr baseColWidth="10" defaultColWidth="11" defaultRowHeight="15"/>
  <cols>
    <col min="1" max="1" width="2.42578125" style="80" customWidth="1"/>
    <col min="2" max="2" width="4.5703125" style="102" customWidth="1"/>
    <col min="3" max="3" width="57.28515625" style="102" customWidth="1"/>
    <col min="4" max="9" width="12.7109375" style="102" customWidth="1"/>
    <col min="10" max="10" width="3.7109375" style="80" customWidth="1"/>
  </cols>
  <sheetData>
    <row r="1" spans="2:9">
      <c r="B1" s="769" t="s">
        <v>289</v>
      </c>
      <c r="C1" s="770"/>
      <c r="D1" s="770"/>
      <c r="E1" s="770"/>
      <c r="F1" s="770"/>
      <c r="G1" s="770"/>
      <c r="H1" s="770"/>
      <c r="I1" s="771"/>
    </row>
    <row r="2" spans="2:9">
      <c r="B2" s="772" t="s">
        <v>380</v>
      </c>
      <c r="C2" s="773"/>
      <c r="D2" s="773"/>
      <c r="E2" s="773"/>
      <c r="F2" s="773"/>
      <c r="G2" s="773"/>
      <c r="H2" s="773"/>
      <c r="I2" s="774"/>
    </row>
    <row r="3" spans="2:9">
      <c r="B3" s="772" t="s">
        <v>369</v>
      </c>
      <c r="C3" s="773"/>
      <c r="D3" s="773"/>
      <c r="E3" s="773"/>
      <c r="F3" s="773"/>
      <c r="G3" s="773"/>
      <c r="H3" s="773"/>
      <c r="I3" s="774"/>
    </row>
    <row r="4" spans="2:9">
      <c r="B4" s="772" t="s">
        <v>386</v>
      </c>
      <c r="C4" s="773"/>
      <c r="D4" s="773"/>
      <c r="E4" s="773"/>
      <c r="F4" s="773"/>
      <c r="G4" s="773"/>
      <c r="H4" s="773"/>
      <c r="I4" s="774"/>
    </row>
    <row r="5" spans="2:9">
      <c r="B5" s="775" t="s">
        <v>387</v>
      </c>
      <c r="C5" s="776"/>
      <c r="D5" s="776"/>
      <c r="E5" s="776"/>
      <c r="F5" s="776"/>
      <c r="G5" s="776"/>
      <c r="H5" s="776"/>
      <c r="I5" s="777"/>
    </row>
    <row r="6" spans="2:9" s="80" customFormat="1" ht="6.75" customHeight="1">
      <c r="B6" s="81"/>
      <c r="C6" s="81"/>
      <c r="D6" s="81"/>
      <c r="E6" s="81"/>
      <c r="F6" s="81"/>
      <c r="G6" s="81"/>
      <c r="H6" s="81"/>
      <c r="I6" s="81"/>
    </row>
    <row r="7" spans="2:9">
      <c r="B7" s="791" t="s">
        <v>4</v>
      </c>
      <c r="C7" s="791"/>
      <c r="D7" s="790" t="s">
        <v>371</v>
      </c>
      <c r="E7" s="790"/>
      <c r="F7" s="790"/>
      <c r="G7" s="790"/>
      <c r="H7" s="790"/>
      <c r="I7" s="790" t="s">
        <v>372</v>
      </c>
    </row>
    <row r="8" spans="2:9" ht="22.5">
      <c r="B8" s="791"/>
      <c r="C8" s="791"/>
      <c r="D8" s="82" t="s">
        <v>373</v>
      </c>
      <c r="E8" s="82" t="s">
        <v>374</v>
      </c>
      <c r="F8" s="82" t="s">
        <v>347</v>
      </c>
      <c r="G8" s="82" t="s">
        <v>348</v>
      </c>
      <c r="H8" s="82" t="s">
        <v>375</v>
      </c>
      <c r="I8" s="790"/>
    </row>
    <row r="9" spans="2:9" ht="11.25" customHeight="1">
      <c r="B9" s="791"/>
      <c r="C9" s="791"/>
      <c r="D9" s="82">
        <v>1</v>
      </c>
      <c r="E9" s="82">
        <v>2</v>
      </c>
      <c r="F9" s="82" t="s">
        <v>376</v>
      </c>
      <c r="G9" s="82">
        <v>4</v>
      </c>
      <c r="H9" s="82">
        <v>5</v>
      </c>
      <c r="I9" s="82" t="s">
        <v>377</v>
      </c>
    </row>
    <row r="10" spans="2:9">
      <c r="B10" s="798" t="s">
        <v>272</v>
      </c>
      <c r="C10" s="799"/>
      <c r="D10" s="107">
        <f>SUM(D11:D17)</f>
        <v>0</v>
      </c>
      <c r="E10" s="107">
        <f>SUM(E11:E17)</f>
        <v>0</v>
      </c>
      <c r="F10" s="107">
        <f>+D10+E10</f>
        <v>0</v>
      </c>
      <c r="G10" s="107">
        <f>SUM(G11:G17)</f>
        <v>0</v>
      </c>
      <c r="H10" s="107">
        <f t="shared" ref="H10" si="0">SUM(H11:H17)</f>
        <v>0</v>
      </c>
      <c r="I10" s="107">
        <f>+F10-G10</f>
        <v>0</v>
      </c>
    </row>
    <row r="11" spans="2:9">
      <c r="B11" s="144"/>
      <c r="C11" s="145" t="s">
        <v>388</v>
      </c>
      <c r="D11" s="93">
        <v>0</v>
      </c>
      <c r="E11" s="93">
        <v>0</v>
      </c>
      <c r="F11" s="93">
        <f>+E11+D11</f>
        <v>0</v>
      </c>
      <c r="G11" s="93">
        <v>0</v>
      </c>
      <c r="H11" s="93">
        <v>0</v>
      </c>
      <c r="I11" s="93">
        <f t="shared" ref="I11:I74" si="1">+F11-G11</f>
        <v>0</v>
      </c>
    </row>
    <row r="12" spans="2:9">
      <c r="B12" s="144"/>
      <c r="C12" s="145" t="s">
        <v>389</v>
      </c>
      <c r="D12" s="93">
        <v>0</v>
      </c>
      <c r="E12" s="93">
        <v>0</v>
      </c>
      <c r="F12" s="93">
        <f t="shared" ref="F12:F27" si="2">+E12+D12</f>
        <v>0</v>
      </c>
      <c r="G12" s="93">
        <v>0</v>
      </c>
      <c r="H12" s="93">
        <v>0</v>
      </c>
      <c r="I12" s="93">
        <f t="shared" si="1"/>
        <v>0</v>
      </c>
    </row>
    <row r="13" spans="2:9">
      <c r="B13" s="144"/>
      <c r="C13" s="145" t="s">
        <v>390</v>
      </c>
      <c r="D13" s="93">
        <v>0</v>
      </c>
      <c r="E13" s="93">
        <v>0</v>
      </c>
      <c r="F13" s="93">
        <f t="shared" si="2"/>
        <v>0</v>
      </c>
      <c r="G13" s="93">
        <v>0</v>
      </c>
      <c r="H13" s="93">
        <v>0</v>
      </c>
      <c r="I13" s="93">
        <f t="shared" si="1"/>
        <v>0</v>
      </c>
    </row>
    <row r="14" spans="2:9">
      <c r="B14" s="144"/>
      <c r="C14" s="145" t="s">
        <v>391</v>
      </c>
      <c r="D14" s="93">
        <v>0</v>
      </c>
      <c r="E14" s="93">
        <v>0</v>
      </c>
      <c r="F14" s="93">
        <f t="shared" si="2"/>
        <v>0</v>
      </c>
      <c r="G14" s="93">
        <v>0</v>
      </c>
      <c r="H14" s="93">
        <v>0</v>
      </c>
      <c r="I14" s="93">
        <f t="shared" si="1"/>
        <v>0</v>
      </c>
    </row>
    <row r="15" spans="2:9">
      <c r="B15" s="144"/>
      <c r="C15" s="145" t="s">
        <v>392</v>
      </c>
      <c r="D15" s="93">
        <v>0</v>
      </c>
      <c r="E15" s="93">
        <v>0</v>
      </c>
      <c r="F15" s="93">
        <f t="shared" si="2"/>
        <v>0</v>
      </c>
      <c r="G15" s="93">
        <v>0</v>
      </c>
      <c r="H15" s="93">
        <v>0</v>
      </c>
      <c r="I15" s="93">
        <f t="shared" si="1"/>
        <v>0</v>
      </c>
    </row>
    <row r="16" spans="2:9">
      <c r="B16" s="144"/>
      <c r="C16" s="145" t="s">
        <v>393</v>
      </c>
      <c r="D16" s="93">
        <v>0</v>
      </c>
      <c r="E16" s="93">
        <v>0</v>
      </c>
      <c r="F16" s="93">
        <f t="shared" si="2"/>
        <v>0</v>
      </c>
      <c r="G16" s="93">
        <v>0</v>
      </c>
      <c r="H16" s="93">
        <v>0</v>
      </c>
      <c r="I16" s="93">
        <f t="shared" si="1"/>
        <v>0</v>
      </c>
    </row>
    <row r="17" spans="2:9">
      <c r="B17" s="144"/>
      <c r="C17" s="145" t="s">
        <v>394</v>
      </c>
      <c r="D17" s="93">
        <v>0</v>
      </c>
      <c r="E17" s="93">
        <v>0</v>
      </c>
      <c r="F17" s="93">
        <f t="shared" si="2"/>
        <v>0</v>
      </c>
      <c r="G17" s="93">
        <v>0</v>
      </c>
      <c r="H17" s="93">
        <v>0</v>
      </c>
      <c r="I17" s="93">
        <f t="shared" si="1"/>
        <v>0</v>
      </c>
    </row>
    <row r="18" spans="2:9">
      <c r="B18" s="798" t="s">
        <v>12</v>
      </c>
      <c r="C18" s="799"/>
      <c r="D18" s="107">
        <f>SUM(D19:D27)</f>
        <v>0</v>
      </c>
      <c r="E18" s="107">
        <f>SUM(E19:E27)</f>
        <v>0</v>
      </c>
      <c r="F18" s="107">
        <f t="shared" ref="F18:F81" si="3">+D18+E18</f>
        <v>0</v>
      </c>
      <c r="G18" s="107">
        <f>SUM(G19:G27)</f>
        <v>0</v>
      </c>
      <c r="H18" s="107">
        <f t="shared" ref="H18" si="4">SUM(H19:H27)</f>
        <v>0</v>
      </c>
      <c r="I18" s="107">
        <f t="shared" si="1"/>
        <v>0</v>
      </c>
    </row>
    <row r="19" spans="2:9">
      <c r="B19" s="144"/>
      <c r="C19" s="145" t="s">
        <v>395</v>
      </c>
      <c r="D19" s="93">
        <v>0</v>
      </c>
      <c r="E19" s="93">
        <v>0</v>
      </c>
      <c r="F19" s="93">
        <f t="shared" si="2"/>
        <v>0</v>
      </c>
      <c r="G19" s="93">
        <v>0</v>
      </c>
      <c r="H19" s="93">
        <v>0</v>
      </c>
      <c r="I19" s="93">
        <f t="shared" si="1"/>
        <v>0</v>
      </c>
    </row>
    <row r="20" spans="2:9">
      <c r="B20" s="144"/>
      <c r="C20" s="145" t="s">
        <v>396</v>
      </c>
      <c r="D20" s="93">
        <v>0</v>
      </c>
      <c r="E20" s="93">
        <v>0</v>
      </c>
      <c r="F20" s="93">
        <f t="shared" si="2"/>
        <v>0</v>
      </c>
      <c r="G20" s="93">
        <v>0</v>
      </c>
      <c r="H20" s="93">
        <v>0</v>
      </c>
      <c r="I20" s="93">
        <f t="shared" si="1"/>
        <v>0</v>
      </c>
    </row>
    <row r="21" spans="2:9">
      <c r="B21" s="144"/>
      <c r="C21" s="145" t="s">
        <v>397</v>
      </c>
      <c r="D21" s="93">
        <v>0</v>
      </c>
      <c r="E21" s="93">
        <v>0</v>
      </c>
      <c r="F21" s="93">
        <f t="shared" si="2"/>
        <v>0</v>
      </c>
      <c r="G21" s="93">
        <v>0</v>
      </c>
      <c r="H21" s="93">
        <v>0</v>
      </c>
      <c r="I21" s="93">
        <f t="shared" si="1"/>
        <v>0</v>
      </c>
    </row>
    <row r="22" spans="2:9">
      <c r="B22" s="144"/>
      <c r="C22" s="145" t="s">
        <v>398</v>
      </c>
      <c r="D22" s="93">
        <v>0</v>
      </c>
      <c r="E22" s="93">
        <v>0</v>
      </c>
      <c r="F22" s="93">
        <f t="shared" si="2"/>
        <v>0</v>
      </c>
      <c r="G22" s="93">
        <v>0</v>
      </c>
      <c r="H22" s="93">
        <v>0</v>
      </c>
      <c r="I22" s="93">
        <f t="shared" si="1"/>
        <v>0</v>
      </c>
    </row>
    <row r="23" spans="2:9">
      <c r="B23" s="144"/>
      <c r="C23" s="145" t="s">
        <v>399</v>
      </c>
      <c r="D23" s="93">
        <v>0</v>
      </c>
      <c r="E23" s="93">
        <v>0</v>
      </c>
      <c r="F23" s="93">
        <f t="shared" si="2"/>
        <v>0</v>
      </c>
      <c r="G23" s="146">
        <v>0</v>
      </c>
      <c r="H23" s="93">
        <v>0</v>
      </c>
      <c r="I23" s="93">
        <f t="shared" si="1"/>
        <v>0</v>
      </c>
    </row>
    <row r="24" spans="2:9">
      <c r="B24" s="144"/>
      <c r="C24" s="145" t="s">
        <v>400</v>
      </c>
      <c r="D24" s="93">
        <v>0</v>
      </c>
      <c r="E24" s="93">
        <v>0</v>
      </c>
      <c r="F24" s="93">
        <f t="shared" si="2"/>
        <v>0</v>
      </c>
      <c r="G24" s="93">
        <v>0</v>
      </c>
      <c r="H24" s="93">
        <v>0</v>
      </c>
      <c r="I24" s="93">
        <f t="shared" si="1"/>
        <v>0</v>
      </c>
    </row>
    <row r="25" spans="2:9">
      <c r="B25" s="144"/>
      <c r="C25" s="145" t="s">
        <v>401</v>
      </c>
      <c r="D25" s="93">
        <v>0</v>
      </c>
      <c r="E25" s="93">
        <v>0</v>
      </c>
      <c r="F25" s="93">
        <f t="shared" si="2"/>
        <v>0</v>
      </c>
      <c r="G25" s="93">
        <v>0</v>
      </c>
      <c r="H25" s="93">
        <v>0</v>
      </c>
      <c r="I25" s="93">
        <f t="shared" si="1"/>
        <v>0</v>
      </c>
    </row>
    <row r="26" spans="2:9">
      <c r="B26" s="144"/>
      <c r="C26" s="145" t="s">
        <v>402</v>
      </c>
      <c r="D26" s="93">
        <v>0</v>
      </c>
      <c r="E26" s="93">
        <v>0</v>
      </c>
      <c r="F26" s="93">
        <f t="shared" si="2"/>
        <v>0</v>
      </c>
      <c r="G26" s="93">
        <v>0</v>
      </c>
      <c r="H26" s="93">
        <v>0</v>
      </c>
      <c r="I26" s="93">
        <f t="shared" si="1"/>
        <v>0</v>
      </c>
    </row>
    <row r="27" spans="2:9">
      <c r="B27" s="144"/>
      <c r="C27" s="145" t="s">
        <v>403</v>
      </c>
      <c r="D27" s="93">
        <v>0</v>
      </c>
      <c r="E27" s="93">
        <v>0</v>
      </c>
      <c r="F27" s="93">
        <f t="shared" si="2"/>
        <v>0</v>
      </c>
      <c r="G27" s="93">
        <v>0</v>
      </c>
      <c r="H27" s="93">
        <v>0</v>
      </c>
      <c r="I27" s="93">
        <f t="shared" si="1"/>
        <v>0</v>
      </c>
    </row>
    <row r="28" spans="2:9">
      <c r="B28" s="798" t="s">
        <v>14</v>
      </c>
      <c r="C28" s="799"/>
      <c r="D28" s="107">
        <f>SUM(D29:D37)</f>
        <v>0</v>
      </c>
      <c r="E28" s="107">
        <f t="shared" ref="E28" si="5">SUM(E29:E37)</f>
        <v>0</v>
      </c>
      <c r="F28" s="107">
        <f t="shared" si="3"/>
        <v>0</v>
      </c>
      <c r="G28" s="107">
        <f t="shared" ref="G28:H28" si="6">SUM(G29:G37)</f>
        <v>0</v>
      </c>
      <c r="H28" s="107">
        <f t="shared" si="6"/>
        <v>0</v>
      </c>
      <c r="I28" s="107">
        <f t="shared" si="1"/>
        <v>0</v>
      </c>
    </row>
    <row r="29" spans="2:9">
      <c r="B29" s="144"/>
      <c r="C29" s="145" t="s">
        <v>404</v>
      </c>
      <c r="D29" s="93">
        <v>0</v>
      </c>
      <c r="E29" s="93">
        <v>0</v>
      </c>
      <c r="F29" s="93">
        <f t="shared" si="3"/>
        <v>0</v>
      </c>
      <c r="G29" s="93">
        <v>0</v>
      </c>
      <c r="H29" s="93">
        <v>0</v>
      </c>
      <c r="I29" s="93">
        <f t="shared" si="1"/>
        <v>0</v>
      </c>
    </row>
    <row r="30" spans="2:9">
      <c r="B30" s="144"/>
      <c r="C30" s="145" t="s">
        <v>405</v>
      </c>
      <c r="D30" s="93">
        <v>0</v>
      </c>
      <c r="E30" s="93">
        <v>0</v>
      </c>
      <c r="F30" s="93">
        <f t="shared" si="3"/>
        <v>0</v>
      </c>
      <c r="G30" s="93">
        <v>0</v>
      </c>
      <c r="H30" s="93">
        <v>0</v>
      </c>
      <c r="I30" s="93">
        <f t="shared" si="1"/>
        <v>0</v>
      </c>
    </row>
    <row r="31" spans="2:9">
      <c r="B31" s="144"/>
      <c r="C31" s="145" t="s">
        <v>406</v>
      </c>
      <c r="D31" s="93">
        <v>0</v>
      </c>
      <c r="E31" s="93">
        <v>0</v>
      </c>
      <c r="F31" s="93">
        <f t="shared" si="3"/>
        <v>0</v>
      </c>
      <c r="G31" s="93">
        <v>0</v>
      </c>
      <c r="H31" s="93">
        <v>0</v>
      </c>
      <c r="I31" s="93">
        <f t="shared" si="1"/>
        <v>0</v>
      </c>
    </row>
    <row r="32" spans="2:9">
      <c r="B32" s="144"/>
      <c r="C32" s="145" t="s">
        <v>407</v>
      </c>
      <c r="D32" s="93">
        <v>0</v>
      </c>
      <c r="E32" s="93">
        <v>0</v>
      </c>
      <c r="F32" s="93">
        <f t="shared" si="3"/>
        <v>0</v>
      </c>
      <c r="G32" s="93">
        <v>0</v>
      </c>
      <c r="H32" s="93">
        <v>0</v>
      </c>
      <c r="I32" s="93">
        <f t="shared" si="1"/>
        <v>0</v>
      </c>
    </row>
    <row r="33" spans="2:9">
      <c r="B33" s="144"/>
      <c r="C33" s="145" t="s">
        <v>408</v>
      </c>
      <c r="D33" s="93">
        <v>0</v>
      </c>
      <c r="E33" s="93">
        <v>0</v>
      </c>
      <c r="F33" s="93">
        <f t="shared" si="3"/>
        <v>0</v>
      </c>
      <c r="G33" s="93">
        <v>0</v>
      </c>
      <c r="H33" s="93">
        <v>0</v>
      </c>
      <c r="I33" s="93">
        <f t="shared" si="1"/>
        <v>0</v>
      </c>
    </row>
    <row r="34" spans="2:9">
      <c r="B34" s="144"/>
      <c r="C34" s="145" t="s">
        <v>409</v>
      </c>
      <c r="D34" s="93">
        <v>0</v>
      </c>
      <c r="E34" s="93">
        <v>0</v>
      </c>
      <c r="F34" s="93">
        <f t="shared" si="3"/>
        <v>0</v>
      </c>
      <c r="G34" s="93">
        <v>0</v>
      </c>
      <c r="H34" s="93">
        <v>0</v>
      </c>
      <c r="I34" s="93">
        <f t="shared" si="1"/>
        <v>0</v>
      </c>
    </row>
    <row r="35" spans="2:9">
      <c r="B35" s="144"/>
      <c r="C35" s="145" t="s">
        <v>410</v>
      </c>
      <c r="D35" s="93">
        <v>0</v>
      </c>
      <c r="E35" s="93">
        <v>0</v>
      </c>
      <c r="F35" s="93">
        <f t="shared" si="3"/>
        <v>0</v>
      </c>
      <c r="G35" s="93">
        <v>0</v>
      </c>
      <c r="H35" s="93">
        <v>0</v>
      </c>
      <c r="I35" s="93">
        <f t="shared" si="1"/>
        <v>0</v>
      </c>
    </row>
    <row r="36" spans="2:9">
      <c r="B36" s="144"/>
      <c r="C36" s="145" t="s">
        <v>411</v>
      </c>
      <c r="D36" s="93">
        <v>0</v>
      </c>
      <c r="E36" s="93">
        <v>0</v>
      </c>
      <c r="F36" s="93">
        <f t="shared" si="3"/>
        <v>0</v>
      </c>
      <c r="G36" s="93">
        <v>0</v>
      </c>
      <c r="H36" s="93">
        <v>0</v>
      </c>
      <c r="I36" s="93">
        <f t="shared" si="1"/>
        <v>0</v>
      </c>
    </row>
    <row r="37" spans="2:9">
      <c r="B37" s="144"/>
      <c r="C37" s="145" t="s">
        <v>412</v>
      </c>
      <c r="D37" s="93">
        <v>0</v>
      </c>
      <c r="E37" s="93">
        <v>0</v>
      </c>
      <c r="F37" s="93">
        <f t="shared" si="3"/>
        <v>0</v>
      </c>
      <c r="G37" s="93">
        <v>0</v>
      </c>
      <c r="H37" s="93">
        <v>0</v>
      </c>
      <c r="I37" s="93">
        <f t="shared" si="1"/>
        <v>0</v>
      </c>
    </row>
    <row r="38" spans="2:9">
      <c r="B38" s="798" t="s">
        <v>359</v>
      </c>
      <c r="C38" s="799"/>
      <c r="D38" s="107">
        <f>SUM(D39:D47)</f>
        <v>0</v>
      </c>
      <c r="E38" s="107">
        <f>SUM(E39:E47)</f>
        <v>0</v>
      </c>
      <c r="F38" s="107">
        <f t="shared" si="3"/>
        <v>0</v>
      </c>
      <c r="G38" s="107">
        <f t="shared" ref="G38:H38" si="7">SUM(G39:G47)</f>
        <v>0</v>
      </c>
      <c r="H38" s="107">
        <f t="shared" si="7"/>
        <v>0</v>
      </c>
      <c r="I38" s="107">
        <f t="shared" si="1"/>
        <v>0</v>
      </c>
    </row>
    <row r="39" spans="2:9">
      <c r="B39" s="144"/>
      <c r="C39" s="145" t="s">
        <v>19</v>
      </c>
      <c r="D39" s="93">
        <v>0</v>
      </c>
      <c r="E39" s="93">
        <v>0</v>
      </c>
      <c r="F39" s="93">
        <f t="shared" si="3"/>
        <v>0</v>
      </c>
      <c r="G39" s="93">
        <v>0</v>
      </c>
      <c r="H39" s="93">
        <v>0</v>
      </c>
      <c r="I39" s="93">
        <f t="shared" si="1"/>
        <v>0</v>
      </c>
    </row>
    <row r="40" spans="2:9">
      <c r="B40" s="144"/>
      <c r="C40" s="145" t="s">
        <v>21</v>
      </c>
      <c r="D40" s="93">
        <v>0</v>
      </c>
      <c r="E40" s="93">
        <v>0</v>
      </c>
      <c r="F40" s="93">
        <f t="shared" si="3"/>
        <v>0</v>
      </c>
      <c r="G40" s="93">
        <v>0</v>
      </c>
      <c r="H40" s="93">
        <v>0</v>
      </c>
      <c r="I40" s="93">
        <f t="shared" si="1"/>
        <v>0</v>
      </c>
    </row>
    <row r="41" spans="2:9">
      <c r="B41" s="144"/>
      <c r="C41" s="145" t="s">
        <v>22</v>
      </c>
      <c r="D41" s="93">
        <v>0</v>
      </c>
      <c r="E41" s="93">
        <v>0</v>
      </c>
      <c r="F41" s="93">
        <f t="shared" si="3"/>
        <v>0</v>
      </c>
      <c r="G41" s="93">
        <v>0</v>
      </c>
      <c r="H41" s="93">
        <v>0</v>
      </c>
      <c r="I41" s="93">
        <f t="shared" si="1"/>
        <v>0</v>
      </c>
    </row>
    <row r="42" spans="2:9">
      <c r="B42" s="144"/>
      <c r="C42" s="145" t="s">
        <v>24</v>
      </c>
      <c r="D42" s="93">
        <v>0</v>
      </c>
      <c r="E42" s="93">
        <v>0</v>
      </c>
      <c r="F42" s="93">
        <f t="shared" si="3"/>
        <v>0</v>
      </c>
      <c r="G42" s="93">
        <v>0</v>
      </c>
      <c r="H42" s="93">
        <v>0</v>
      </c>
      <c r="I42" s="93">
        <f t="shared" si="1"/>
        <v>0</v>
      </c>
    </row>
    <row r="43" spans="2:9">
      <c r="B43" s="144"/>
      <c r="C43" s="145" t="s">
        <v>26</v>
      </c>
      <c r="D43" s="93">
        <v>0</v>
      </c>
      <c r="E43" s="93">
        <v>0</v>
      </c>
      <c r="F43" s="93">
        <f t="shared" si="3"/>
        <v>0</v>
      </c>
      <c r="G43" s="93">
        <v>0</v>
      </c>
      <c r="H43" s="93">
        <v>0</v>
      </c>
      <c r="I43" s="93">
        <f t="shared" si="1"/>
        <v>0</v>
      </c>
    </row>
    <row r="44" spans="2:9">
      <c r="B44" s="144"/>
      <c r="C44" s="145" t="s">
        <v>413</v>
      </c>
      <c r="D44" s="93">
        <v>0</v>
      </c>
      <c r="E44" s="93">
        <v>0</v>
      </c>
      <c r="F44" s="93">
        <f t="shared" si="3"/>
        <v>0</v>
      </c>
      <c r="G44" s="93">
        <v>0</v>
      </c>
      <c r="H44" s="93">
        <v>0</v>
      </c>
      <c r="I44" s="93">
        <f t="shared" si="1"/>
        <v>0</v>
      </c>
    </row>
    <row r="45" spans="2:9">
      <c r="B45" s="144"/>
      <c r="C45" s="145" t="s">
        <v>30</v>
      </c>
      <c r="D45" s="93">
        <v>0</v>
      </c>
      <c r="E45" s="93">
        <v>0</v>
      </c>
      <c r="F45" s="93">
        <f t="shared" si="3"/>
        <v>0</v>
      </c>
      <c r="G45" s="93">
        <v>0</v>
      </c>
      <c r="H45" s="93">
        <v>0</v>
      </c>
      <c r="I45" s="93">
        <f t="shared" si="1"/>
        <v>0</v>
      </c>
    </row>
    <row r="46" spans="2:9">
      <c r="B46" s="144"/>
      <c r="C46" s="145" t="s">
        <v>32</v>
      </c>
      <c r="D46" s="93">
        <v>0</v>
      </c>
      <c r="E46" s="93">
        <v>0</v>
      </c>
      <c r="F46" s="93">
        <f t="shared" si="3"/>
        <v>0</v>
      </c>
      <c r="G46" s="93">
        <v>0</v>
      </c>
      <c r="H46" s="93">
        <v>0</v>
      </c>
      <c r="I46" s="93">
        <f t="shared" si="1"/>
        <v>0</v>
      </c>
    </row>
    <row r="47" spans="2:9">
      <c r="B47" s="144"/>
      <c r="C47" s="145" t="s">
        <v>33</v>
      </c>
      <c r="D47" s="93">
        <v>0</v>
      </c>
      <c r="E47" s="93">
        <v>0</v>
      </c>
      <c r="F47" s="93">
        <f t="shared" si="3"/>
        <v>0</v>
      </c>
      <c r="G47" s="93">
        <v>0</v>
      </c>
      <c r="H47" s="93">
        <v>0</v>
      </c>
      <c r="I47" s="93">
        <f t="shared" si="1"/>
        <v>0</v>
      </c>
    </row>
    <row r="48" spans="2:9">
      <c r="B48" s="798" t="s">
        <v>414</v>
      </c>
      <c r="C48" s="799"/>
      <c r="D48" s="107">
        <f>SUM(D49:D57)</f>
        <v>0</v>
      </c>
      <c r="E48" s="107">
        <f>SUM(E49:E57)</f>
        <v>0</v>
      </c>
      <c r="F48" s="107">
        <f t="shared" si="3"/>
        <v>0</v>
      </c>
      <c r="G48" s="107">
        <f t="shared" ref="G48:H48" si="8">SUM(G49:G57)</f>
        <v>0</v>
      </c>
      <c r="H48" s="107">
        <f t="shared" si="8"/>
        <v>0</v>
      </c>
      <c r="I48" s="107">
        <f t="shared" si="1"/>
        <v>0</v>
      </c>
    </row>
    <row r="49" spans="2:9">
      <c r="B49" s="144"/>
      <c r="C49" s="145" t="s">
        <v>415</v>
      </c>
      <c r="D49" s="93">
        <v>0</v>
      </c>
      <c r="E49" s="93">
        <v>0</v>
      </c>
      <c r="F49" s="93">
        <f t="shared" si="3"/>
        <v>0</v>
      </c>
      <c r="G49" s="93">
        <v>0</v>
      </c>
      <c r="H49" s="93">
        <v>0</v>
      </c>
      <c r="I49" s="93">
        <f t="shared" si="1"/>
        <v>0</v>
      </c>
    </row>
    <row r="50" spans="2:9">
      <c r="B50" s="144"/>
      <c r="C50" s="145" t="s">
        <v>416</v>
      </c>
      <c r="D50" s="93">
        <v>0</v>
      </c>
      <c r="E50" s="93">
        <v>0</v>
      </c>
      <c r="F50" s="93">
        <f t="shared" si="3"/>
        <v>0</v>
      </c>
      <c r="G50" s="93">
        <v>0</v>
      </c>
      <c r="H50" s="93">
        <v>0</v>
      </c>
      <c r="I50" s="93">
        <f t="shared" si="1"/>
        <v>0</v>
      </c>
    </row>
    <row r="51" spans="2:9">
      <c r="B51" s="144"/>
      <c r="C51" s="145" t="s">
        <v>417</v>
      </c>
      <c r="D51" s="93">
        <v>0</v>
      </c>
      <c r="E51" s="93">
        <v>0</v>
      </c>
      <c r="F51" s="93">
        <f t="shared" si="3"/>
        <v>0</v>
      </c>
      <c r="G51" s="93">
        <v>0</v>
      </c>
      <c r="H51" s="93">
        <v>0</v>
      </c>
      <c r="I51" s="93">
        <f t="shared" si="1"/>
        <v>0</v>
      </c>
    </row>
    <row r="52" spans="2:9">
      <c r="B52" s="144"/>
      <c r="C52" s="145" t="s">
        <v>418</v>
      </c>
      <c r="D52" s="93">
        <v>0</v>
      </c>
      <c r="E52" s="93">
        <v>0</v>
      </c>
      <c r="F52" s="93">
        <f t="shared" si="3"/>
        <v>0</v>
      </c>
      <c r="G52" s="93">
        <v>0</v>
      </c>
      <c r="H52" s="93">
        <v>0</v>
      </c>
      <c r="I52" s="93">
        <f t="shared" si="1"/>
        <v>0</v>
      </c>
    </row>
    <row r="53" spans="2:9">
      <c r="B53" s="144"/>
      <c r="C53" s="145" t="s">
        <v>419</v>
      </c>
      <c r="D53" s="93">
        <v>0</v>
      </c>
      <c r="E53" s="93">
        <v>0</v>
      </c>
      <c r="F53" s="93">
        <f t="shared" si="3"/>
        <v>0</v>
      </c>
      <c r="G53" s="93">
        <v>0</v>
      </c>
      <c r="H53" s="93">
        <v>0</v>
      </c>
      <c r="I53" s="93">
        <f t="shared" si="1"/>
        <v>0</v>
      </c>
    </row>
    <row r="54" spans="2:9">
      <c r="B54" s="144"/>
      <c r="C54" s="145" t="s">
        <v>420</v>
      </c>
      <c r="D54" s="93">
        <v>0</v>
      </c>
      <c r="E54" s="93">
        <v>0</v>
      </c>
      <c r="F54" s="93">
        <f t="shared" si="3"/>
        <v>0</v>
      </c>
      <c r="G54" s="93">
        <v>0</v>
      </c>
      <c r="H54" s="93">
        <v>0</v>
      </c>
      <c r="I54" s="93">
        <f t="shared" si="1"/>
        <v>0</v>
      </c>
    </row>
    <row r="55" spans="2:9">
      <c r="B55" s="144"/>
      <c r="C55" s="145" t="s">
        <v>421</v>
      </c>
      <c r="D55" s="93">
        <v>0</v>
      </c>
      <c r="E55" s="93">
        <v>0</v>
      </c>
      <c r="F55" s="93">
        <f t="shared" si="3"/>
        <v>0</v>
      </c>
      <c r="G55" s="93">
        <v>0</v>
      </c>
      <c r="H55" s="93">
        <v>0</v>
      </c>
      <c r="I55" s="93">
        <f t="shared" si="1"/>
        <v>0</v>
      </c>
    </row>
    <row r="56" spans="2:9">
      <c r="B56" s="144"/>
      <c r="C56" s="145" t="s">
        <v>422</v>
      </c>
      <c r="D56" s="93">
        <v>0</v>
      </c>
      <c r="E56" s="93">
        <v>0</v>
      </c>
      <c r="F56" s="93">
        <f t="shared" si="3"/>
        <v>0</v>
      </c>
      <c r="G56" s="93">
        <v>0</v>
      </c>
      <c r="H56" s="93">
        <v>0</v>
      </c>
      <c r="I56" s="93">
        <f t="shared" si="1"/>
        <v>0</v>
      </c>
    </row>
    <row r="57" spans="2:9">
      <c r="B57" s="144"/>
      <c r="C57" s="145" t="s">
        <v>160</v>
      </c>
      <c r="D57" s="93">
        <v>0</v>
      </c>
      <c r="E57" s="93">
        <v>0</v>
      </c>
      <c r="F57" s="93">
        <f t="shared" si="3"/>
        <v>0</v>
      </c>
      <c r="G57" s="93">
        <v>0</v>
      </c>
      <c r="H57" s="93">
        <v>0</v>
      </c>
      <c r="I57" s="93">
        <f t="shared" si="1"/>
        <v>0</v>
      </c>
    </row>
    <row r="58" spans="2:9">
      <c r="B58" s="798" t="s">
        <v>61</v>
      </c>
      <c r="C58" s="799"/>
      <c r="D58" s="107">
        <f>SUM(D59:D61)</f>
        <v>0</v>
      </c>
      <c r="E58" s="107">
        <f>SUM(E59:E61)</f>
        <v>0</v>
      </c>
      <c r="F58" s="107">
        <f t="shared" si="3"/>
        <v>0</v>
      </c>
      <c r="G58" s="107">
        <f t="shared" ref="G58:H58" si="9">SUM(G59:G61)</f>
        <v>0</v>
      </c>
      <c r="H58" s="107">
        <f t="shared" si="9"/>
        <v>0</v>
      </c>
      <c r="I58" s="107">
        <f t="shared" si="1"/>
        <v>0</v>
      </c>
    </row>
    <row r="59" spans="2:9">
      <c r="B59" s="144"/>
      <c r="C59" s="145" t="s">
        <v>423</v>
      </c>
      <c r="D59" s="93">
        <v>0</v>
      </c>
      <c r="E59" s="93"/>
      <c r="F59" s="93">
        <f t="shared" si="3"/>
        <v>0</v>
      </c>
      <c r="G59" s="93">
        <v>0</v>
      </c>
      <c r="H59" s="93"/>
      <c r="I59" s="93">
        <f t="shared" si="1"/>
        <v>0</v>
      </c>
    </row>
    <row r="60" spans="2:9">
      <c r="B60" s="144"/>
      <c r="C60" s="145" t="s">
        <v>424</v>
      </c>
      <c r="D60" s="93">
        <v>0</v>
      </c>
      <c r="E60" s="93"/>
      <c r="F60" s="93">
        <f t="shared" si="3"/>
        <v>0</v>
      </c>
      <c r="G60" s="93"/>
      <c r="H60" s="93"/>
      <c r="I60" s="93">
        <f t="shared" si="1"/>
        <v>0</v>
      </c>
    </row>
    <row r="61" spans="2:9">
      <c r="B61" s="144"/>
      <c r="C61" s="145" t="s">
        <v>425</v>
      </c>
      <c r="D61" s="93">
        <v>0</v>
      </c>
      <c r="E61" s="93"/>
      <c r="F61" s="93">
        <f t="shared" si="3"/>
        <v>0</v>
      </c>
      <c r="G61" s="93"/>
      <c r="H61" s="93"/>
      <c r="I61" s="93">
        <f t="shared" si="1"/>
        <v>0</v>
      </c>
    </row>
    <row r="62" spans="2:9">
      <c r="B62" s="798" t="s">
        <v>426</v>
      </c>
      <c r="C62" s="799"/>
      <c r="D62" s="107">
        <v>0</v>
      </c>
      <c r="E62" s="107">
        <f>SUM(E63:E69)</f>
        <v>0</v>
      </c>
      <c r="F62" s="107">
        <f t="shared" si="3"/>
        <v>0</v>
      </c>
      <c r="G62" s="107">
        <f t="shared" ref="G62:H62" si="10">SUM(G63:G69)</f>
        <v>0</v>
      </c>
      <c r="H62" s="107">
        <f t="shared" si="10"/>
        <v>0</v>
      </c>
      <c r="I62" s="107">
        <f t="shared" si="1"/>
        <v>0</v>
      </c>
    </row>
    <row r="63" spans="2:9">
      <c r="B63" s="144"/>
      <c r="C63" s="145" t="s">
        <v>427</v>
      </c>
      <c r="D63" s="93">
        <v>0</v>
      </c>
      <c r="E63" s="93"/>
      <c r="F63" s="93">
        <f t="shared" si="3"/>
        <v>0</v>
      </c>
      <c r="G63" s="93"/>
      <c r="H63" s="93"/>
      <c r="I63" s="93">
        <f t="shared" si="1"/>
        <v>0</v>
      </c>
    </row>
    <row r="64" spans="2:9">
      <c r="B64" s="144"/>
      <c r="C64" s="145" t="s">
        <v>428</v>
      </c>
      <c r="D64" s="93">
        <v>0</v>
      </c>
      <c r="E64" s="93"/>
      <c r="F64" s="93">
        <f t="shared" si="3"/>
        <v>0</v>
      </c>
      <c r="G64" s="93"/>
      <c r="H64" s="93"/>
      <c r="I64" s="93">
        <f t="shared" si="1"/>
        <v>0</v>
      </c>
    </row>
    <row r="65" spans="2:9">
      <c r="B65" s="144"/>
      <c r="C65" s="145" t="s">
        <v>429</v>
      </c>
      <c r="D65" s="93">
        <v>0</v>
      </c>
      <c r="E65" s="93"/>
      <c r="F65" s="93">
        <f t="shared" si="3"/>
        <v>0</v>
      </c>
      <c r="G65" s="93"/>
      <c r="H65" s="93"/>
      <c r="I65" s="93">
        <f t="shared" si="1"/>
        <v>0</v>
      </c>
    </row>
    <row r="66" spans="2:9">
      <c r="B66" s="144"/>
      <c r="C66" s="145" t="s">
        <v>430</v>
      </c>
      <c r="D66" s="93">
        <v>0</v>
      </c>
      <c r="E66" s="93"/>
      <c r="F66" s="93">
        <f t="shared" si="3"/>
        <v>0</v>
      </c>
      <c r="G66" s="93"/>
      <c r="H66" s="93"/>
      <c r="I66" s="93">
        <f t="shared" si="1"/>
        <v>0</v>
      </c>
    </row>
    <row r="67" spans="2:9">
      <c r="B67" s="144"/>
      <c r="C67" s="145" t="s">
        <v>431</v>
      </c>
      <c r="D67" s="93">
        <v>0</v>
      </c>
      <c r="E67" s="93"/>
      <c r="F67" s="93">
        <f t="shared" si="3"/>
        <v>0</v>
      </c>
      <c r="G67" s="93"/>
      <c r="H67" s="93"/>
      <c r="I67" s="93">
        <f t="shared" si="1"/>
        <v>0</v>
      </c>
    </row>
    <row r="68" spans="2:9">
      <c r="B68" s="144"/>
      <c r="C68" s="145" t="s">
        <v>432</v>
      </c>
      <c r="D68" s="93">
        <v>0</v>
      </c>
      <c r="E68" s="93"/>
      <c r="F68" s="93">
        <f t="shared" si="3"/>
        <v>0</v>
      </c>
      <c r="G68" s="93"/>
      <c r="H68" s="93"/>
      <c r="I68" s="93">
        <f t="shared" si="1"/>
        <v>0</v>
      </c>
    </row>
    <row r="69" spans="2:9">
      <c r="B69" s="144"/>
      <c r="C69" s="145" t="s">
        <v>433</v>
      </c>
      <c r="D69" s="93">
        <v>0</v>
      </c>
      <c r="E69" s="93"/>
      <c r="F69" s="93">
        <f t="shared" si="3"/>
        <v>0</v>
      </c>
      <c r="G69" s="93"/>
      <c r="H69" s="93"/>
      <c r="I69" s="93">
        <f t="shared" si="1"/>
        <v>0</v>
      </c>
    </row>
    <row r="70" spans="2:9">
      <c r="B70" s="779" t="s">
        <v>34</v>
      </c>
      <c r="C70" s="780"/>
      <c r="D70" s="107">
        <f>SUM(D71:D73)</f>
        <v>0</v>
      </c>
      <c r="E70" s="107">
        <f>SUM(E71:E73)</f>
        <v>0</v>
      </c>
      <c r="F70" s="107">
        <f t="shared" si="3"/>
        <v>0</v>
      </c>
      <c r="G70" s="107">
        <f t="shared" ref="G70:H70" si="11">SUM(G71:G73)</f>
        <v>0</v>
      </c>
      <c r="H70" s="107">
        <f t="shared" si="11"/>
        <v>0</v>
      </c>
      <c r="I70" s="107">
        <f t="shared" si="1"/>
        <v>0</v>
      </c>
    </row>
    <row r="71" spans="2:9">
      <c r="B71" s="144"/>
      <c r="C71" s="145" t="s">
        <v>36</v>
      </c>
      <c r="D71" s="93">
        <v>0</v>
      </c>
      <c r="E71" s="93"/>
      <c r="F71" s="93">
        <f t="shared" si="3"/>
        <v>0</v>
      </c>
      <c r="G71" s="93"/>
      <c r="H71" s="93"/>
      <c r="I71" s="93">
        <f t="shared" si="1"/>
        <v>0</v>
      </c>
    </row>
    <row r="72" spans="2:9">
      <c r="B72" s="144"/>
      <c r="C72" s="145" t="s">
        <v>38</v>
      </c>
      <c r="D72" s="93">
        <v>0</v>
      </c>
      <c r="E72" s="93"/>
      <c r="F72" s="93">
        <f t="shared" si="3"/>
        <v>0</v>
      </c>
      <c r="G72" s="93"/>
      <c r="H72" s="93"/>
      <c r="I72" s="93">
        <f t="shared" si="1"/>
        <v>0</v>
      </c>
    </row>
    <row r="73" spans="2:9">
      <c r="B73" s="144"/>
      <c r="C73" s="145" t="s">
        <v>40</v>
      </c>
      <c r="D73" s="93"/>
      <c r="E73" s="93"/>
      <c r="F73" s="93">
        <f t="shared" si="3"/>
        <v>0</v>
      </c>
      <c r="G73" s="93"/>
      <c r="H73" s="93"/>
      <c r="I73" s="93">
        <f t="shared" si="1"/>
        <v>0</v>
      </c>
    </row>
    <row r="74" spans="2:9">
      <c r="B74" s="798" t="s">
        <v>434</v>
      </c>
      <c r="C74" s="799"/>
      <c r="D74" s="107">
        <f>SUM(D75:D81)</f>
        <v>0</v>
      </c>
      <c r="E74" s="107">
        <f t="shared" ref="E74" si="12">SUM(E75:E81)</f>
        <v>0</v>
      </c>
      <c r="F74" s="107">
        <f t="shared" si="3"/>
        <v>0</v>
      </c>
      <c r="G74" s="107">
        <f t="shared" ref="G74:H74" si="13">SUM(G75:G81)</f>
        <v>0</v>
      </c>
      <c r="H74" s="107">
        <f t="shared" si="13"/>
        <v>0</v>
      </c>
      <c r="I74" s="107">
        <f t="shared" si="1"/>
        <v>0</v>
      </c>
    </row>
    <row r="75" spans="2:9">
      <c r="B75" s="144"/>
      <c r="C75" s="145" t="s">
        <v>435</v>
      </c>
      <c r="D75" s="93"/>
      <c r="E75" s="93"/>
      <c r="F75" s="93">
        <f t="shared" si="3"/>
        <v>0</v>
      </c>
      <c r="G75" s="93"/>
      <c r="H75" s="93"/>
      <c r="I75" s="93">
        <f t="shared" ref="I75:I81" si="14">+F75-G75</f>
        <v>0</v>
      </c>
    </row>
    <row r="76" spans="2:9">
      <c r="B76" s="144"/>
      <c r="C76" s="145" t="s">
        <v>45</v>
      </c>
      <c r="D76" s="93"/>
      <c r="E76" s="93"/>
      <c r="F76" s="93">
        <f t="shared" si="3"/>
        <v>0</v>
      </c>
      <c r="G76" s="93"/>
      <c r="H76" s="93"/>
      <c r="I76" s="93">
        <f t="shared" si="14"/>
        <v>0</v>
      </c>
    </row>
    <row r="77" spans="2:9">
      <c r="B77" s="144"/>
      <c r="C77" s="145" t="s">
        <v>47</v>
      </c>
      <c r="D77" s="93"/>
      <c r="E77" s="93"/>
      <c r="F77" s="93">
        <f t="shared" si="3"/>
        <v>0</v>
      </c>
      <c r="G77" s="93"/>
      <c r="H77" s="93"/>
      <c r="I77" s="93">
        <f t="shared" si="14"/>
        <v>0</v>
      </c>
    </row>
    <row r="78" spans="2:9">
      <c r="B78" s="144"/>
      <c r="C78" s="145" t="s">
        <v>48</v>
      </c>
      <c r="D78" s="93"/>
      <c r="E78" s="93"/>
      <c r="F78" s="93">
        <f t="shared" si="3"/>
        <v>0</v>
      </c>
      <c r="G78" s="93"/>
      <c r="H78" s="93"/>
      <c r="I78" s="93">
        <f t="shared" si="14"/>
        <v>0</v>
      </c>
    </row>
    <row r="79" spans="2:9">
      <c r="B79" s="144"/>
      <c r="C79" s="145" t="s">
        <v>50</v>
      </c>
      <c r="D79" s="93"/>
      <c r="E79" s="93"/>
      <c r="F79" s="93">
        <f t="shared" si="3"/>
        <v>0</v>
      </c>
      <c r="G79" s="93"/>
      <c r="H79" s="93"/>
      <c r="I79" s="93">
        <f t="shared" si="14"/>
        <v>0</v>
      </c>
    </row>
    <row r="80" spans="2:9">
      <c r="B80" s="144"/>
      <c r="C80" s="145" t="s">
        <v>51</v>
      </c>
      <c r="D80" s="93"/>
      <c r="E80" s="93"/>
      <c r="F80" s="93">
        <f t="shared" si="3"/>
        <v>0</v>
      </c>
      <c r="G80" s="93"/>
      <c r="H80" s="93"/>
      <c r="I80" s="93">
        <f t="shared" si="14"/>
        <v>0</v>
      </c>
    </row>
    <row r="81" spans="1:10">
      <c r="B81" s="144"/>
      <c r="C81" s="145" t="s">
        <v>436</v>
      </c>
      <c r="D81" s="93"/>
      <c r="E81" s="93"/>
      <c r="F81" s="93">
        <f t="shared" si="3"/>
        <v>0</v>
      </c>
      <c r="G81" s="93"/>
      <c r="H81" s="93"/>
      <c r="I81" s="93">
        <f t="shared" si="14"/>
        <v>0</v>
      </c>
    </row>
    <row r="82" spans="1:10" s="101" customFormat="1">
      <c r="A82" s="113"/>
      <c r="B82" s="114"/>
      <c r="C82" s="147" t="s">
        <v>379</v>
      </c>
      <c r="D82" s="148">
        <f>+D10+D18+D28+D38+D48+D58+D62+D70+D74</f>
        <v>0</v>
      </c>
      <c r="E82" s="148">
        <f t="shared" ref="E82:I82" si="15">+E10+E18+E28+E38+E48+E58+E62+E70+E74</f>
        <v>0</v>
      </c>
      <c r="F82" s="148">
        <f t="shared" si="15"/>
        <v>0</v>
      </c>
      <c r="G82" s="148">
        <f t="shared" si="15"/>
        <v>0</v>
      </c>
      <c r="H82" s="148">
        <f t="shared" si="15"/>
        <v>0</v>
      </c>
      <c r="I82" s="148">
        <f t="shared" si="15"/>
        <v>0</v>
      </c>
      <c r="J82" s="113"/>
    </row>
    <row r="84" spans="1:10" ht="15.75">
      <c r="D84" s="149" t="str">
        <f>IF(CAdmon!D22=COG!D82," ","ERROR")</f>
        <v xml:space="preserve"> </v>
      </c>
      <c r="E84" s="149" t="str">
        <f>IF(CAdmon!E22=COG!E82," ","ERROR")</f>
        <v xml:space="preserve"> </v>
      </c>
      <c r="F84" s="149" t="str">
        <f>IF(CAdmon!F22=COG!F82," ","ERROR")</f>
        <v xml:space="preserve"> </v>
      </c>
      <c r="G84" s="149" t="str">
        <f>IF(CAdmon!G22=COG!G82," ","ERROR")</f>
        <v xml:space="preserve"> </v>
      </c>
      <c r="H84" s="149" t="str">
        <f>IF(CAdmon!H22=COG!H82," ","ERROR")</f>
        <v xml:space="preserve"> </v>
      </c>
      <c r="I84" s="149" t="str">
        <f>IF(CAdmon!I22=COG!I82," ","ERROR")</f>
        <v xml:space="preserve"> </v>
      </c>
    </row>
  </sheetData>
  <mergeCells count="17">
    <mergeCell ref="I7:I8"/>
    <mergeCell ref="B7:C9"/>
    <mergeCell ref="B48:C48"/>
    <mergeCell ref="B58:C58"/>
    <mergeCell ref="B62:C62"/>
    <mergeCell ref="B70:C70"/>
    <mergeCell ref="B74:C74"/>
    <mergeCell ref="D7:H7"/>
    <mergeCell ref="B10:C10"/>
    <mergeCell ref="B18:C18"/>
    <mergeCell ref="B28:C28"/>
    <mergeCell ref="B38:C38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J50"/>
  <sheetViews>
    <sheetView workbookViewId="0">
      <selection activeCell="G23" sqref="G23"/>
    </sheetView>
  </sheetViews>
  <sheetFormatPr baseColWidth="10" defaultColWidth="11" defaultRowHeight="15"/>
  <cols>
    <col min="1" max="1" width="1.5703125" style="80" customWidth="1"/>
    <col min="2" max="2" width="4.5703125" style="126" customWidth="1"/>
    <col min="3" max="3" width="60.28515625" style="102" customWidth="1"/>
    <col min="4" max="9" width="12.7109375" style="102" customWidth="1"/>
    <col min="10" max="10" width="3.28515625" style="80" customWidth="1"/>
  </cols>
  <sheetData>
    <row r="1" spans="1:10" s="80" customFormat="1" ht="8.25" customHeight="1">
      <c r="B1" s="81"/>
      <c r="C1" s="81"/>
      <c r="D1" s="81"/>
      <c r="E1" s="81"/>
      <c r="F1" s="81"/>
      <c r="G1" s="81"/>
      <c r="H1" s="81"/>
      <c r="I1" s="81"/>
    </row>
    <row r="2" spans="1:10">
      <c r="B2" s="769" t="s">
        <v>289</v>
      </c>
      <c r="C2" s="770"/>
      <c r="D2" s="770"/>
      <c r="E2" s="770"/>
      <c r="F2" s="770"/>
      <c r="G2" s="770"/>
      <c r="H2" s="770"/>
      <c r="I2" s="771"/>
    </row>
    <row r="3" spans="1:10">
      <c r="B3" s="772" t="s">
        <v>380</v>
      </c>
      <c r="C3" s="773"/>
      <c r="D3" s="773"/>
      <c r="E3" s="773"/>
      <c r="F3" s="773"/>
      <c r="G3" s="773"/>
      <c r="H3" s="773"/>
      <c r="I3" s="774"/>
    </row>
    <row r="4" spans="1:10">
      <c r="B4" s="772" t="s">
        <v>369</v>
      </c>
      <c r="C4" s="773"/>
      <c r="D4" s="773"/>
      <c r="E4" s="773"/>
      <c r="F4" s="773"/>
      <c r="G4" s="773"/>
      <c r="H4" s="773"/>
      <c r="I4" s="774"/>
    </row>
    <row r="5" spans="1:10">
      <c r="B5" s="772" t="s">
        <v>437</v>
      </c>
      <c r="C5" s="773"/>
      <c r="D5" s="773"/>
      <c r="E5" s="773"/>
      <c r="F5" s="773"/>
      <c r="G5" s="773"/>
      <c r="H5" s="773"/>
      <c r="I5" s="774"/>
    </row>
    <row r="6" spans="1:10">
      <c r="B6" s="775" t="s">
        <v>387</v>
      </c>
      <c r="C6" s="776"/>
      <c r="D6" s="776"/>
      <c r="E6" s="776"/>
      <c r="F6" s="776"/>
      <c r="G6" s="776"/>
      <c r="H6" s="776"/>
      <c r="I6" s="777"/>
    </row>
    <row r="7" spans="1:10" s="80" customFormat="1" ht="9" customHeight="1">
      <c r="B7" s="81"/>
      <c r="C7" s="81"/>
      <c r="D7" s="81"/>
      <c r="E7" s="81"/>
      <c r="F7" s="81"/>
      <c r="G7" s="81"/>
      <c r="H7" s="81"/>
      <c r="I7" s="81"/>
    </row>
    <row r="8" spans="1:10">
      <c r="B8" s="791" t="s">
        <v>4</v>
      </c>
      <c r="C8" s="791"/>
      <c r="D8" s="790" t="s">
        <v>371</v>
      </c>
      <c r="E8" s="790"/>
      <c r="F8" s="790"/>
      <c r="G8" s="790"/>
      <c r="H8" s="790"/>
      <c r="I8" s="790" t="s">
        <v>372</v>
      </c>
    </row>
    <row r="9" spans="1:10" ht="22.5">
      <c r="B9" s="791"/>
      <c r="C9" s="791"/>
      <c r="D9" s="82" t="s">
        <v>373</v>
      </c>
      <c r="E9" s="82" t="s">
        <v>374</v>
      </c>
      <c r="F9" s="82" t="s">
        <v>347</v>
      </c>
      <c r="G9" s="82" t="s">
        <v>348</v>
      </c>
      <c r="H9" s="82" t="s">
        <v>375</v>
      </c>
      <c r="I9" s="790"/>
    </row>
    <row r="10" spans="1:10">
      <c r="B10" s="791"/>
      <c r="C10" s="791"/>
      <c r="D10" s="82">
        <v>1</v>
      </c>
      <c r="E10" s="82">
        <v>2</v>
      </c>
      <c r="F10" s="82" t="s">
        <v>376</v>
      </c>
      <c r="G10" s="82">
        <v>4</v>
      </c>
      <c r="H10" s="82">
        <v>5</v>
      </c>
      <c r="I10" s="82" t="s">
        <v>377</v>
      </c>
    </row>
    <row r="11" spans="1:10" ht="3" customHeight="1">
      <c r="B11" s="127"/>
      <c r="C11" s="84"/>
      <c r="D11" s="85"/>
      <c r="E11" s="85"/>
      <c r="F11" s="85"/>
      <c r="G11" s="85"/>
      <c r="H11" s="85"/>
      <c r="I11" s="85"/>
    </row>
    <row r="12" spans="1:10" s="124" customFormat="1">
      <c r="A12" s="128"/>
      <c r="B12" s="800" t="s">
        <v>438</v>
      </c>
      <c r="C12" s="801"/>
      <c r="D12" s="129">
        <f>SUM(D13:D20)</f>
        <v>0</v>
      </c>
      <c r="E12" s="129">
        <f t="shared" ref="E12:I12" si="0">SUM(E13:E20)</f>
        <v>0</v>
      </c>
      <c r="F12" s="129">
        <f t="shared" si="0"/>
        <v>0</v>
      </c>
      <c r="G12" s="129">
        <f t="shared" si="0"/>
        <v>0</v>
      </c>
      <c r="H12" s="129">
        <f t="shared" si="0"/>
        <v>0</v>
      </c>
      <c r="I12" s="129">
        <f t="shared" si="0"/>
        <v>0</v>
      </c>
      <c r="J12" s="128"/>
    </row>
    <row r="13" spans="1:10" s="124" customFormat="1">
      <c r="A13" s="128"/>
      <c r="B13" s="130"/>
      <c r="C13" s="131" t="s">
        <v>439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28"/>
    </row>
    <row r="14" spans="1:10" s="124" customFormat="1">
      <c r="A14" s="128"/>
      <c r="B14" s="130"/>
      <c r="C14" s="131" t="s">
        <v>440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28"/>
    </row>
    <row r="15" spans="1:10" s="124" customFormat="1">
      <c r="A15" s="128"/>
      <c r="B15" s="130"/>
      <c r="C15" s="131" t="s">
        <v>441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28"/>
    </row>
    <row r="16" spans="1:10" s="124" customFormat="1">
      <c r="A16" s="128"/>
      <c r="B16" s="130"/>
      <c r="C16" s="131" t="s">
        <v>442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28"/>
    </row>
    <row r="17" spans="1:10" s="124" customFormat="1">
      <c r="A17" s="128"/>
      <c r="B17" s="130"/>
      <c r="C17" s="131" t="s">
        <v>443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28"/>
    </row>
    <row r="18" spans="1:10" s="124" customFormat="1">
      <c r="A18" s="128"/>
      <c r="B18" s="130"/>
      <c r="C18" s="131" t="s">
        <v>444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28"/>
    </row>
    <row r="19" spans="1:10" s="124" customFormat="1">
      <c r="A19" s="128"/>
      <c r="B19" s="130"/>
      <c r="C19" s="131" t="s">
        <v>445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28"/>
    </row>
    <row r="20" spans="1:10" s="124" customFormat="1">
      <c r="A20" s="128"/>
      <c r="B20" s="130"/>
      <c r="C20" s="131" t="s">
        <v>412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28"/>
    </row>
    <row r="21" spans="1:10" s="124" customFormat="1">
      <c r="A21" s="128"/>
      <c r="B21" s="130"/>
      <c r="C21" s="131"/>
      <c r="D21" s="132"/>
      <c r="E21" s="132"/>
      <c r="F21" s="132"/>
      <c r="G21" s="132"/>
      <c r="H21" s="132"/>
      <c r="I21" s="132"/>
      <c r="J21" s="128"/>
    </row>
    <row r="22" spans="1:10" s="125" customFormat="1">
      <c r="A22" s="133"/>
      <c r="B22" s="800" t="s">
        <v>446</v>
      </c>
      <c r="C22" s="801"/>
      <c r="D22" s="129">
        <f>SUM(D23:D29)</f>
        <v>0</v>
      </c>
      <c r="E22" s="129">
        <f t="shared" ref="E22" si="3">SUM(E23:E29)</f>
        <v>0</v>
      </c>
      <c r="F22" s="129">
        <f>+D22+E22</f>
        <v>0</v>
      </c>
      <c r="G22" s="129">
        <f t="shared" ref="G22:H22" si="4">SUM(G23:G29)</f>
        <v>0</v>
      </c>
      <c r="H22" s="129">
        <f t="shared" si="4"/>
        <v>0</v>
      </c>
      <c r="I22" s="129">
        <f>+F22-G22</f>
        <v>0</v>
      </c>
      <c r="J22" s="133"/>
    </row>
    <row r="23" spans="1:10" s="124" customFormat="1">
      <c r="A23" s="128"/>
      <c r="B23" s="130"/>
      <c r="C23" s="131" t="s">
        <v>447</v>
      </c>
      <c r="D23" s="134"/>
      <c r="E23" s="134"/>
      <c r="F23" s="132">
        <f t="shared" ref="F23:F29" si="5">+D23+E23</f>
        <v>0</v>
      </c>
      <c r="G23" s="135"/>
      <c r="H23" s="134"/>
      <c r="I23" s="132">
        <f t="shared" ref="I23:I29" si="6">+F23-G23</f>
        <v>0</v>
      </c>
      <c r="J23" s="128"/>
    </row>
    <row r="24" spans="1:10" s="124" customFormat="1">
      <c r="A24" s="128"/>
      <c r="B24" s="130"/>
      <c r="C24" s="131" t="s">
        <v>448</v>
      </c>
      <c r="D24" s="134">
        <v>0</v>
      </c>
      <c r="E24" s="134"/>
      <c r="F24" s="132">
        <f t="shared" si="5"/>
        <v>0</v>
      </c>
      <c r="G24" s="134">
        <v>0</v>
      </c>
      <c r="H24" s="134">
        <v>0</v>
      </c>
      <c r="I24" s="132">
        <f t="shared" si="6"/>
        <v>0</v>
      </c>
      <c r="J24" s="128"/>
    </row>
    <row r="25" spans="1:10" s="124" customFormat="1">
      <c r="A25" s="128"/>
      <c r="B25" s="130"/>
      <c r="C25" s="131" t="s">
        <v>449</v>
      </c>
      <c r="D25" s="134"/>
      <c r="E25" s="134"/>
      <c r="F25" s="132">
        <f t="shared" si="5"/>
        <v>0</v>
      </c>
      <c r="G25" s="134"/>
      <c r="H25" s="134"/>
      <c r="I25" s="132">
        <f t="shared" si="6"/>
        <v>0</v>
      </c>
      <c r="J25" s="128"/>
    </row>
    <row r="26" spans="1:10" s="124" customFormat="1">
      <c r="A26" s="128"/>
      <c r="B26" s="130"/>
      <c r="C26" s="131" t="s">
        <v>450</v>
      </c>
      <c r="D26" s="134"/>
      <c r="E26" s="134"/>
      <c r="F26" s="132">
        <f t="shared" si="5"/>
        <v>0</v>
      </c>
      <c r="G26" s="134"/>
      <c r="H26" s="134"/>
      <c r="I26" s="132">
        <f t="shared" si="6"/>
        <v>0</v>
      </c>
      <c r="J26" s="128"/>
    </row>
    <row r="27" spans="1:10" s="124" customFormat="1">
      <c r="A27" s="128"/>
      <c r="B27" s="130"/>
      <c r="C27" s="131" t="s">
        <v>451</v>
      </c>
      <c r="D27" s="134"/>
      <c r="E27" s="134"/>
      <c r="F27" s="132">
        <f t="shared" si="5"/>
        <v>0</v>
      </c>
      <c r="G27" s="134"/>
      <c r="H27" s="134"/>
      <c r="I27" s="132">
        <f t="shared" si="6"/>
        <v>0</v>
      </c>
      <c r="J27" s="128"/>
    </row>
    <row r="28" spans="1:10" s="124" customFormat="1">
      <c r="A28" s="128"/>
      <c r="B28" s="130"/>
      <c r="C28" s="131" t="s">
        <v>452</v>
      </c>
      <c r="D28" s="134"/>
      <c r="E28" s="134"/>
      <c r="F28" s="132">
        <f t="shared" si="5"/>
        <v>0</v>
      </c>
      <c r="G28" s="134"/>
      <c r="H28" s="134"/>
      <c r="I28" s="132">
        <f t="shared" si="6"/>
        <v>0</v>
      </c>
      <c r="J28" s="128"/>
    </row>
    <row r="29" spans="1:10" s="124" customFormat="1">
      <c r="A29" s="128"/>
      <c r="B29" s="130"/>
      <c r="C29" s="131" t="s">
        <v>453</v>
      </c>
      <c r="D29" s="134"/>
      <c r="E29" s="134"/>
      <c r="F29" s="132">
        <f t="shared" si="5"/>
        <v>0</v>
      </c>
      <c r="G29" s="134"/>
      <c r="H29" s="134"/>
      <c r="I29" s="132">
        <f t="shared" si="6"/>
        <v>0</v>
      </c>
      <c r="J29" s="128"/>
    </row>
    <row r="30" spans="1:10" s="124" customFormat="1">
      <c r="A30" s="128"/>
      <c r="B30" s="130"/>
      <c r="C30" s="131"/>
      <c r="D30" s="134"/>
      <c r="E30" s="134"/>
      <c r="F30" s="134"/>
      <c r="G30" s="134"/>
      <c r="H30" s="134"/>
      <c r="I30" s="134"/>
      <c r="J30" s="128"/>
    </row>
    <row r="31" spans="1:10" s="125" customFormat="1">
      <c r="A31" s="133"/>
      <c r="B31" s="800" t="s">
        <v>454</v>
      </c>
      <c r="C31" s="801"/>
      <c r="D31" s="136">
        <f>SUM(D32:D40)</f>
        <v>0</v>
      </c>
      <c r="E31" s="136">
        <f>SUM(E32:E40)</f>
        <v>0</v>
      </c>
      <c r="F31" s="136">
        <f>+D31+E31</f>
        <v>0</v>
      </c>
      <c r="G31" s="136">
        <f>SUM(G32:G40)</f>
        <v>0</v>
      </c>
      <c r="H31" s="136">
        <f>SUM(H32:H40)</f>
        <v>0</v>
      </c>
      <c r="I31" s="136">
        <f>+F31-G31</f>
        <v>0</v>
      </c>
      <c r="J31" s="133"/>
    </row>
    <row r="32" spans="1:10" s="124" customFormat="1">
      <c r="A32" s="128"/>
      <c r="B32" s="130"/>
      <c r="C32" s="131" t="s">
        <v>455</v>
      </c>
      <c r="D32" s="134"/>
      <c r="E32" s="134"/>
      <c r="F32" s="134">
        <f t="shared" ref="F32:F40" si="7">+D32+E32</f>
        <v>0</v>
      </c>
      <c r="G32" s="134"/>
      <c r="H32" s="134"/>
      <c r="I32" s="134">
        <f t="shared" ref="I32:I40" si="8">+F32-G32</f>
        <v>0</v>
      </c>
      <c r="J32" s="128"/>
    </row>
    <row r="33" spans="1:10" s="124" customFormat="1">
      <c r="A33" s="128"/>
      <c r="B33" s="130"/>
      <c r="C33" s="131" t="s">
        <v>456</v>
      </c>
      <c r="D33" s="134"/>
      <c r="E33" s="134"/>
      <c r="F33" s="134">
        <f t="shared" si="7"/>
        <v>0</v>
      </c>
      <c r="G33" s="134"/>
      <c r="H33" s="134"/>
      <c r="I33" s="134">
        <f t="shared" si="8"/>
        <v>0</v>
      </c>
      <c r="J33" s="128"/>
    </row>
    <row r="34" spans="1:10" s="124" customFormat="1">
      <c r="A34" s="128"/>
      <c r="B34" s="130"/>
      <c r="C34" s="131" t="s">
        <v>457</v>
      </c>
      <c r="D34" s="134"/>
      <c r="E34" s="134"/>
      <c r="F34" s="134">
        <f t="shared" si="7"/>
        <v>0</v>
      </c>
      <c r="G34" s="134"/>
      <c r="H34" s="134"/>
      <c r="I34" s="134">
        <f t="shared" si="8"/>
        <v>0</v>
      </c>
      <c r="J34" s="128"/>
    </row>
    <row r="35" spans="1:10" s="124" customFormat="1">
      <c r="A35" s="128"/>
      <c r="B35" s="130"/>
      <c r="C35" s="131" t="s">
        <v>458</v>
      </c>
      <c r="D35" s="134"/>
      <c r="E35" s="134"/>
      <c r="F35" s="134">
        <f t="shared" si="7"/>
        <v>0</v>
      </c>
      <c r="G35" s="134"/>
      <c r="H35" s="134"/>
      <c r="I35" s="134">
        <f t="shared" si="8"/>
        <v>0</v>
      </c>
      <c r="J35" s="128"/>
    </row>
    <row r="36" spans="1:10" s="124" customFormat="1">
      <c r="A36" s="128"/>
      <c r="B36" s="130"/>
      <c r="C36" s="131" t="s">
        <v>459</v>
      </c>
      <c r="D36" s="134"/>
      <c r="E36" s="134"/>
      <c r="F36" s="134">
        <f t="shared" si="7"/>
        <v>0</v>
      </c>
      <c r="G36" s="134"/>
      <c r="H36" s="134"/>
      <c r="I36" s="134">
        <f t="shared" si="8"/>
        <v>0</v>
      </c>
      <c r="J36" s="128"/>
    </row>
    <row r="37" spans="1:10" s="124" customFormat="1">
      <c r="A37" s="128"/>
      <c r="B37" s="130"/>
      <c r="C37" s="131" t="s">
        <v>460</v>
      </c>
      <c r="D37" s="134"/>
      <c r="E37" s="134"/>
      <c r="F37" s="134">
        <f t="shared" si="7"/>
        <v>0</v>
      </c>
      <c r="G37" s="134"/>
      <c r="H37" s="134"/>
      <c r="I37" s="134">
        <f t="shared" si="8"/>
        <v>0</v>
      </c>
      <c r="J37" s="128"/>
    </row>
    <row r="38" spans="1:10" s="124" customFormat="1">
      <c r="A38" s="128"/>
      <c r="B38" s="130"/>
      <c r="C38" s="131" t="s">
        <v>461</v>
      </c>
      <c r="D38" s="134"/>
      <c r="E38" s="134"/>
      <c r="F38" s="134">
        <f t="shared" si="7"/>
        <v>0</v>
      </c>
      <c r="G38" s="134"/>
      <c r="H38" s="134"/>
      <c r="I38" s="134">
        <f t="shared" si="8"/>
        <v>0</v>
      </c>
      <c r="J38" s="128"/>
    </row>
    <row r="39" spans="1:10" s="124" customFormat="1">
      <c r="A39" s="128"/>
      <c r="B39" s="130"/>
      <c r="C39" s="131" t="s">
        <v>462</v>
      </c>
      <c r="D39" s="134"/>
      <c r="E39" s="134"/>
      <c r="F39" s="134">
        <f t="shared" si="7"/>
        <v>0</v>
      </c>
      <c r="G39" s="134"/>
      <c r="H39" s="134"/>
      <c r="I39" s="134">
        <f t="shared" si="8"/>
        <v>0</v>
      </c>
      <c r="J39" s="128"/>
    </row>
    <row r="40" spans="1:10" s="124" customFormat="1">
      <c r="A40" s="128"/>
      <c r="B40" s="130"/>
      <c r="C40" s="131" t="s">
        <v>463</v>
      </c>
      <c r="D40" s="134"/>
      <c r="E40" s="134"/>
      <c r="F40" s="134">
        <f t="shared" si="7"/>
        <v>0</v>
      </c>
      <c r="G40" s="134"/>
      <c r="H40" s="134"/>
      <c r="I40" s="134">
        <f t="shared" si="8"/>
        <v>0</v>
      </c>
      <c r="J40" s="128"/>
    </row>
    <row r="41" spans="1:10" s="124" customFormat="1">
      <c r="A41" s="128"/>
      <c r="B41" s="130"/>
      <c r="C41" s="131"/>
      <c r="D41" s="134"/>
      <c r="E41" s="134"/>
      <c r="F41" s="134"/>
      <c r="G41" s="134"/>
      <c r="H41" s="134"/>
      <c r="I41" s="134"/>
      <c r="J41" s="128"/>
    </row>
    <row r="42" spans="1:10" s="125" customFormat="1">
      <c r="A42" s="133"/>
      <c r="B42" s="800" t="s">
        <v>464</v>
      </c>
      <c r="C42" s="801"/>
      <c r="D42" s="136">
        <f>SUM(D43:D46)</f>
        <v>0</v>
      </c>
      <c r="E42" s="136">
        <f>SUM(E43:E46)</f>
        <v>0</v>
      </c>
      <c r="F42" s="136">
        <f>+D42+E42</f>
        <v>0</v>
      </c>
      <c r="G42" s="136">
        <f t="shared" ref="G42:H42" si="9">SUM(G43:G46)</f>
        <v>0</v>
      </c>
      <c r="H42" s="136">
        <f t="shared" si="9"/>
        <v>0</v>
      </c>
      <c r="I42" s="136">
        <f>+F42-G42</f>
        <v>0</v>
      </c>
      <c r="J42" s="133"/>
    </row>
    <row r="43" spans="1:10" s="124" customFormat="1">
      <c r="A43" s="128"/>
      <c r="B43" s="130"/>
      <c r="C43" s="131" t="s">
        <v>465</v>
      </c>
      <c r="D43" s="134"/>
      <c r="E43" s="134"/>
      <c r="F43" s="134">
        <f t="shared" ref="F43:F46" si="10">+D43+E43</f>
        <v>0</v>
      </c>
      <c r="G43" s="134"/>
      <c r="H43" s="134"/>
      <c r="I43" s="134">
        <f t="shared" ref="I43:I46" si="11">+F43-G43</f>
        <v>0</v>
      </c>
      <c r="J43" s="128"/>
    </row>
    <row r="44" spans="1:10" s="124" customFormat="1" ht="22.5">
      <c r="A44" s="128"/>
      <c r="B44" s="130"/>
      <c r="C44" s="131" t="s">
        <v>466</v>
      </c>
      <c r="D44" s="134"/>
      <c r="E44" s="134"/>
      <c r="F44" s="134">
        <f t="shared" si="10"/>
        <v>0</v>
      </c>
      <c r="G44" s="134"/>
      <c r="H44" s="134"/>
      <c r="I44" s="134">
        <f t="shared" si="11"/>
        <v>0</v>
      </c>
      <c r="J44" s="128"/>
    </row>
    <row r="45" spans="1:10" s="124" customFormat="1">
      <c r="A45" s="128"/>
      <c r="B45" s="130"/>
      <c r="C45" s="131" t="s">
        <v>467</v>
      </c>
      <c r="D45" s="134"/>
      <c r="E45" s="134"/>
      <c r="F45" s="134">
        <f t="shared" si="10"/>
        <v>0</v>
      </c>
      <c r="G45" s="134"/>
      <c r="H45" s="134"/>
      <c r="I45" s="134">
        <f t="shared" si="11"/>
        <v>0</v>
      </c>
      <c r="J45" s="128"/>
    </row>
    <row r="46" spans="1:10" s="124" customFormat="1">
      <c r="A46" s="128"/>
      <c r="B46" s="130"/>
      <c r="C46" s="131" t="s">
        <v>468</v>
      </c>
      <c r="D46" s="134"/>
      <c r="E46" s="134"/>
      <c r="F46" s="134">
        <f t="shared" si="10"/>
        <v>0</v>
      </c>
      <c r="G46" s="134"/>
      <c r="H46" s="134"/>
      <c r="I46" s="134">
        <f t="shared" si="11"/>
        <v>0</v>
      </c>
      <c r="J46" s="128"/>
    </row>
    <row r="47" spans="1:10" s="124" customFormat="1">
      <c r="A47" s="128"/>
      <c r="B47" s="137"/>
      <c r="C47" s="138"/>
      <c r="D47" s="139"/>
      <c r="E47" s="139"/>
      <c r="F47" s="139"/>
      <c r="G47" s="139"/>
      <c r="H47" s="139"/>
      <c r="I47" s="139"/>
      <c r="J47" s="128"/>
    </row>
    <row r="48" spans="1:10" s="125" customFormat="1" ht="24" customHeight="1">
      <c r="A48" s="133"/>
      <c r="B48" s="140"/>
      <c r="C48" s="141" t="s">
        <v>379</v>
      </c>
      <c r="D48" s="142">
        <f>+D12+D22+D31+D42</f>
        <v>0</v>
      </c>
      <c r="E48" s="142">
        <f t="shared" ref="E48:I48" si="12">+E12+E22+E31+E42</f>
        <v>0</v>
      </c>
      <c r="F48" s="142">
        <f t="shared" si="12"/>
        <v>0</v>
      </c>
      <c r="G48" s="142">
        <f t="shared" si="12"/>
        <v>0</v>
      </c>
      <c r="H48" s="142">
        <f t="shared" si="12"/>
        <v>0</v>
      </c>
      <c r="I48" s="142">
        <f t="shared" si="12"/>
        <v>0</v>
      </c>
      <c r="J48" s="133"/>
    </row>
    <row r="50" spans="4:9" ht="15.75">
      <c r="D50" s="143" t="str">
        <f>IF(D48=CAdmon!D22," ","ERROR")</f>
        <v xml:space="preserve"> </v>
      </c>
      <c r="E50" s="143" t="str">
        <f>IF(E48=CAdmon!E22," ","ERROR")</f>
        <v xml:space="preserve"> </v>
      </c>
      <c r="F50" s="143" t="str">
        <f>IF(F48=CAdmon!F22," ","ERROR")</f>
        <v xml:space="preserve"> </v>
      </c>
      <c r="G50" s="143" t="str">
        <f>IF(G48=CAdmon!G22," ","ERROR")</f>
        <v xml:space="preserve"> </v>
      </c>
      <c r="H50" s="143" t="str">
        <f>IF(H48=CAdmon!H22," ","ERROR")</f>
        <v xml:space="preserve"> </v>
      </c>
      <c r="I50" s="143" t="str">
        <f>IF(I48=CAdmon!I22," ","ERROR")</f>
        <v xml:space="preserve"> </v>
      </c>
    </row>
  </sheetData>
  <mergeCells count="12">
    <mergeCell ref="B31:C31"/>
    <mergeCell ref="B42:C42"/>
    <mergeCell ref="B2:I2"/>
    <mergeCell ref="B3:I3"/>
    <mergeCell ref="B4:I4"/>
    <mergeCell ref="B5:I5"/>
    <mergeCell ref="B6:I6"/>
    <mergeCell ref="I8:I9"/>
    <mergeCell ref="B8:C10"/>
    <mergeCell ref="D8:H8"/>
    <mergeCell ref="B12:C12"/>
    <mergeCell ref="B22:C22"/>
  </mergeCells>
  <pageMargins left="0.7" right="0.7" top="0.75" bottom="0.75" header="0.3" footer="0.3"/>
  <pageSetup scale="6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J34"/>
  <sheetViews>
    <sheetView workbookViewId="0">
      <selection sqref="A1:I36"/>
    </sheetView>
  </sheetViews>
  <sheetFormatPr baseColWidth="10" defaultColWidth="11.42578125" defaultRowHeight="14.25"/>
  <cols>
    <col min="1" max="1" width="3" style="122" customWidth="1"/>
    <col min="2" max="2" width="18.5703125" style="122" customWidth="1"/>
    <col min="3" max="3" width="19" style="122" customWidth="1"/>
    <col min="4" max="7" width="11.42578125" style="122"/>
    <col min="8" max="8" width="13.42578125" style="122" customWidth="1"/>
    <col min="9" max="9" width="10" style="122" customWidth="1"/>
    <col min="10" max="10" width="3" style="122" customWidth="1"/>
    <col min="11" max="16384" width="11.42578125" style="122"/>
  </cols>
  <sheetData>
    <row r="1" spans="1:10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>
      <c r="A2" s="123"/>
      <c r="B2" s="769" t="s">
        <v>672</v>
      </c>
      <c r="C2" s="770"/>
      <c r="D2" s="770"/>
      <c r="E2" s="770"/>
      <c r="F2" s="770"/>
      <c r="G2" s="770"/>
      <c r="H2" s="770"/>
      <c r="I2" s="771"/>
      <c r="J2" s="123"/>
    </row>
    <row r="3" spans="1:10">
      <c r="A3" s="123"/>
      <c r="B3" s="772" t="s">
        <v>380</v>
      </c>
      <c r="C3" s="773"/>
      <c r="D3" s="773"/>
      <c r="E3" s="773"/>
      <c r="F3" s="773"/>
      <c r="G3" s="773"/>
      <c r="H3" s="773"/>
      <c r="I3" s="774"/>
      <c r="J3" s="123"/>
    </row>
    <row r="4" spans="1:10">
      <c r="A4" s="123"/>
      <c r="B4" s="772" t="s">
        <v>273</v>
      </c>
      <c r="C4" s="773"/>
      <c r="D4" s="773"/>
      <c r="E4" s="773"/>
      <c r="F4" s="773"/>
      <c r="G4" s="773"/>
      <c r="H4" s="773"/>
      <c r="I4" s="774"/>
      <c r="J4" s="123"/>
    </row>
    <row r="5" spans="1:10">
      <c r="A5" s="123"/>
      <c r="B5" s="775" t="s">
        <v>387</v>
      </c>
      <c r="C5" s="776"/>
      <c r="D5" s="776"/>
      <c r="E5" s="776"/>
      <c r="F5" s="776"/>
      <c r="G5" s="776"/>
      <c r="H5" s="776"/>
      <c r="I5" s="777"/>
      <c r="J5" s="123"/>
    </row>
    <row r="6" spans="1:10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>
      <c r="A7" s="123"/>
      <c r="B7" s="802" t="s">
        <v>469</v>
      </c>
      <c r="C7" s="802"/>
      <c r="D7" s="802" t="s">
        <v>470</v>
      </c>
      <c r="E7" s="802"/>
      <c r="F7" s="802" t="s">
        <v>471</v>
      </c>
      <c r="G7" s="802"/>
      <c r="H7" s="802" t="s">
        <v>472</v>
      </c>
      <c r="I7" s="802"/>
      <c r="J7" s="123"/>
    </row>
    <row r="8" spans="1:10">
      <c r="A8" s="123"/>
      <c r="B8" s="802"/>
      <c r="C8" s="802"/>
      <c r="D8" s="802" t="s">
        <v>473</v>
      </c>
      <c r="E8" s="802"/>
      <c r="F8" s="802" t="s">
        <v>474</v>
      </c>
      <c r="G8" s="802"/>
      <c r="H8" s="802" t="s">
        <v>475</v>
      </c>
      <c r="I8" s="802"/>
      <c r="J8" s="123"/>
    </row>
    <row r="9" spans="1:10">
      <c r="A9" s="123"/>
      <c r="B9" s="772" t="s">
        <v>476</v>
      </c>
      <c r="C9" s="773"/>
      <c r="D9" s="773"/>
      <c r="E9" s="773"/>
      <c r="F9" s="773"/>
      <c r="G9" s="773"/>
      <c r="H9" s="773"/>
      <c r="I9" s="774"/>
      <c r="J9" s="123"/>
    </row>
    <row r="10" spans="1:10">
      <c r="A10" s="123"/>
      <c r="B10" s="803"/>
      <c r="C10" s="803"/>
      <c r="D10" s="803"/>
      <c r="E10" s="803"/>
      <c r="F10" s="803"/>
      <c r="G10" s="803"/>
      <c r="H10" s="804">
        <f>+D10-F10</f>
        <v>0</v>
      </c>
      <c r="I10" s="805"/>
      <c r="J10" s="123"/>
    </row>
    <row r="11" spans="1:10">
      <c r="A11" s="123"/>
      <c r="B11" s="803"/>
      <c r="C11" s="803"/>
      <c r="D11" s="806"/>
      <c r="E11" s="806"/>
      <c r="F11" s="806"/>
      <c r="G11" s="806"/>
      <c r="H11" s="804">
        <f t="shared" ref="H11:H19" si="0">+D11-F11</f>
        <v>0</v>
      </c>
      <c r="I11" s="805"/>
      <c r="J11" s="123"/>
    </row>
    <row r="12" spans="1:10">
      <c r="A12" s="123"/>
      <c r="B12" s="803" t="s">
        <v>292</v>
      </c>
      <c r="C12" s="803"/>
      <c r="D12" s="806"/>
      <c r="E12" s="806"/>
      <c r="F12" s="806"/>
      <c r="G12" s="806"/>
      <c r="H12" s="804">
        <f t="shared" si="0"/>
        <v>0</v>
      </c>
      <c r="I12" s="805"/>
      <c r="J12" s="123"/>
    </row>
    <row r="13" spans="1:10">
      <c r="A13" s="123"/>
      <c r="B13" s="803"/>
      <c r="C13" s="803"/>
      <c r="D13" s="806"/>
      <c r="E13" s="806"/>
      <c r="F13" s="806"/>
      <c r="G13" s="806"/>
      <c r="H13" s="804">
        <f t="shared" si="0"/>
        <v>0</v>
      </c>
      <c r="I13" s="805"/>
      <c r="J13" s="123"/>
    </row>
    <row r="14" spans="1:10">
      <c r="A14" s="123"/>
      <c r="B14" s="803"/>
      <c r="C14" s="803"/>
      <c r="D14" s="806"/>
      <c r="E14" s="806"/>
      <c r="F14" s="806"/>
      <c r="G14" s="806"/>
      <c r="H14" s="804">
        <f t="shared" si="0"/>
        <v>0</v>
      </c>
      <c r="I14" s="805"/>
      <c r="J14" s="123"/>
    </row>
    <row r="15" spans="1:10">
      <c r="A15" s="123"/>
      <c r="B15" s="803"/>
      <c r="C15" s="803"/>
      <c r="D15" s="806"/>
      <c r="E15" s="806"/>
      <c r="F15" s="806"/>
      <c r="G15" s="806"/>
      <c r="H15" s="804">
        <f t="shared" si="0"/>
        <v>0</v>
      </c>
      <c r="I15" s="805"/>
      <c r="J15" s="123"/>
    </row>
    <row r="16" spans="1:10">
      <c r="A16" s="123"/>
      <c r="B16" s="803"/>
      <c r="C16" s="803"/>
      <c r="D16" s="806"/>
      <c r="E16" s="806"/>
      <c r="F16" s="806"/>
      <c r="G16" s="806"/>
      <c r="H16" s="804">
        <f t="shared" si="0"/>
        <v>0</v>
      </c>
      <c r="I16" s="805"/>
      <c r="J16" s="123"/>
    </row>
    <row r="17" spans="1:10">
      <c r="A17" s="123"/>
      <c r="B17" s="803"/>
      <c r="C17" s="803"/>
      <c r="D17" s="806"/>
      <c r="E17" s="806"/>
      <c r="F17" s="806"/>
      <c r="G17" s="806"/>
      <c r="H17" s="804">
        <f t="shared" si="0"/>
        <v>0</v>
      </c>
      <c r="I17" s="805"/>
      <c r="J17" s="123"/>
    </row>
    <row r="18" spans="1:10">
      <c r="A18" s="123"/>
      <c r="B18" s="803"/>
      <c r="C18" s="803"/>
      <c r="D18" s="806"/>
      <c r="E18" s="806"/>
      <c r="F18" s="806"/>
      <c r="G18" s="806"/>
      <c r="H18" s="804">
        <f t="shared" si="0"/>
        <v>0</v>
      </c>
      <c r="I18" s="805"/>
      <c r="J18" s="123"/>
    </row>
    <row r="19" spans="1:10">
      <c r="A19" s="123"/>
      <c r="B19" s="803" t="s">
        <v>477</v>
      </c>
      <c r="C19" s="803"/>
      <c r="D19" s="806">
        <f>SUM(D10:E18)</f>
        <v>0</v>
      </c>
      <c r="E19" s="806"/>
      <c r="F19" s="806">
        <f>SUM(F10:G18)</f>
        <v>0</v>
      </c>
      <c r="G19" s="806"/>
      <c r="H19" s="804">
        <f t="shared" si="0"/>
        <v>0</v>
      </c>
      <c r="I19" s="805"/>
      <c r="J19" s="123"/>
    </row>
    <row r="20" spans="1:10">
      <c r="A20" s="123"/>
      <c r="B20" s="803"/>
      <c r="C20" s="803"/>
      <c r="D20" s="803"/>
      <c r="E20" s="803"/>
      <c r="F20" s="803"/>
      <c r="G20" s="803"/>
      <c r="H20" s="803"/>
      <c r="I20" s="803"/>
      <c r="J20" s="123"/>
    </row>
    <row r="21" spans="1:10">
      <c r="A21" s="123"/>
      <c r="B21" s="772" t="s">
        <v>478</v>
      </c>
      <c r="C21" s="773"/>
      <c r="D21" s="773"/>
      <c r="E21" s="773"/>
      <c r="F21" s="773"/>
      <c r="G21" s="773"/>
      <c r="H21" s="773"/>
      <c r="I21" s="774"/>
      <c r="J21" s="123"/>
    </row>
    <row r="22" spans="1:10">
      <c r="A22" s="123"/>
      <c r="B22" s="803"/>
      <c r="C22" s="803"/>
      <c r="D22" s="803"/>
      <c r="E22" s="803"/>
      <c r="F22" s="803"/>
      <c r="G22" s="803"/>
      <c r="H22" s="803"/>
      <c r="I22" s="803"/>
      <c r="J22" s="123"/>
    </row>
    <row r="23" spans="1:10">
      <c r="A23" s="123"/>
      <c r="B23" s="803"/>
      <c r="C23" s="803"/>
      <c r="D23" s="806"/>
      <c r="E23" s="806"/>
      <c r="F23" s="806"/>
      <c r="G23" s="807"/>
      <c r="H23" s="804">
        <f>+D23-F23</f>
        <v>0</v>
      </c>
      <c r="I23" s="805"/>
      <c r="J23" s="123"/>
    </row>
    <row r="24" spans="1:10">
      <c r="A24" s="123"/>
      <c r="B24" s="803"/>
      <c r="C24" s="803"/>
      <c r="D24" s="806"/>
      <c r="E24" s="806"/>
      <c r="F24" s="806"/>
      <c r="G24" s="806"/>
      <c r="H24" s="804">
        <f>+D24-F24</f>
        <v>0</v>
      </c>
      <c r="I24" s="805"/>
      <c r="J24" s="123"/>
    </row>
    <row r="25" spans="1:10">
      <c r="A25" s="123"/>
      <c r="B25" s="803"/>
      <c r="C25" s="803"/>
      <c r="D25" s="806"/>
      <c r="E25" s="806"/>
      <c r="F25" s="806"/>
      <c r="G25" s="806"/>
      <c r="H25" s="804">
        <f t="shared" ref="H25:H31" si="1">+D25-F25</f>
        <v>0</v>
      </c>
      <c r="I25" s="805"/>
      <c r="J25" s="123"/>
    </row>
    <row r="26" spans="1:10">
      <c r="A26" s="123"/>
      <c r="B26" s="803"/>
      <c r="C26" s="803"/>
      <c r="D26" s="806"/>
      <c r="E26" s="806"/>
      <c r="F26" s="806"/>
      <c r="G26" s="806"/>
      <c r="H26" s="804">
        <f t="shared" si="1"/>
        <v>0</v>
      </c>
      <c r="I26" s="805"/>
      <c r="J26" s="123"/>
    </row>
    <row r="27" spans="1:10">
      <c r="A27" s="123"/>
      <c r="B27" s="803"/>
      <c r="C27" s="803"/>
      <c r="D27" s="806"/>
      <c r="E27" s="806"/>
      <c r="F27" s="806"/>
      <c r="G27" s="806"/>
      <c r="H27" s="804">
        <f t="shared" si="1"/>
        <v>0</v>
      </c>
      <c r="I27" s="805"/>
      <c r="J27" s="123"/>
    </row>
    <row r="28" spans="1:10">
      <c r="A28" s="123"/>
      <c r="B28" s="803"/>
      <c r="C28" s="803"/>
      <c r="D28" s="806"/>
      <c r="E28" s="806"/>
      <c r="F28" s="806"/>
      <c r="G28" s="806"/>
      <c r="H28" s="804">
        <f t="shared" si="1"/>
        <v>0</v>
      </c>
      <c r="I28" s="805"/>
      <c r="J28" s="123"/>
    </row>
    <row r="29" spans="1:10">
      <c r="A29" s="123"/>
      <c r="B29" s="803"/>
      <c r="C29" s="803"/>
      <c r="D29" s="806"/>
      <c r="E29" s="806"/>
      <c r="F29" s="806"/>
      <c r="G29" s="806"/>
      <c r="H29" s="804">
        <f t="shared" si="1"/>
        <v>0</v>
      </c>
      <c r="I29" s="805"/>
      <c r="J29" s="123"/>
    </row>
    <row r="30" spans="1:10">
      <c r="A30" s="123"/>
      <c r="B30" s="803"/>
      <c r="C30" s="803"/>
      <c r="D30" s="806"/>
      <c r="E30" s="806"/>
      <c r="F30" s="806"/>
      <c r="G30" s="806"/>
      <c r="H30" s="804">
        <f t="shared" si="1"/>
        <v>0</v>
      </c>
      <c r="I30" s="805"/>
      <c r="J30" s="123"/>
    </row>
    <row r="31" spans="1:10">
      <c r="A31" s="123"/>
      <c r="B31" s="803" t="s">
        <v>479</v>
      </c>
      <c r="C31" s="803"/>
      <c r="D31" s="806">
        <f>SUM(D22:E30)</f>
        <v>0</v>
      </c>
      <c r="E31" s="806"/>
      <c r="F31" s="806">
        <f>SUM(F22:G30)</f>
        <v>0</v>
      </c>
      <c r="G31" s="806"/>
      <c r="H31" s="806">
        <f t="shared" si="1"/>
        <v>0</v>
      </c>
      <c r="I31" s="806"/>
      <c r="J31" s="123"/>
    </row>
    <row r="32" spans="1:10">
      <c r="A32" s="123"/>
      <c r="B32" s="803"/>
      <c r="C32" s="803"/>
      <c r="D32" s="806"/>
      <c r="E32" s="806"/>
      <c r="F32" s="806"/>
      <c r="G32" s="806"/>
      <c r="H32" s="806"/>
      <c r="I32" s="806"/>
      <c r="J32" s="123"/>
    </row>
    <row r="33" spans="1:10">
      <c r="A33" s="123"/>
      <c r="B33" s="808" t="s">
        <v>247</v>
      </c>
      <c r="C33" s="809"/>
      <c r="D33" s="804">
        <f>+D19+D31</f>
        <v>0</v>
      </c>
      <c r="E33" s="805"/>
      <c r="F33" s="804">
        <f>+F19+F31</f>
        <v>0</v>
      </c>
      <c r="G33" s="805"/>
      <c r="H33" s="804">
        <f>+H19+H31</f>
        <v>0</v>
      </c>
      <c r="I33" s="805"/>
      <c r="J33" s="123"/>
    </row>
    <row r="34" spans="1:10">
      <c r="A34" s="123"/>
      <c r="B34" s="123"/>
      <c r="C34" s="123"/>
      <c r="D34" s="123"/>
      <c r="E34" s="123"/>
      <c r="F34" s="123"/>
      <c r="G34" s="123"/>
      <c r="H34" s="123"/>
      <c r="I34" s="123"/>
      <c r="J34" s="123"/>
    </row>
  </sheetData>
  <mergeCells count="106"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</mergeCells>
  <pageMargins left="0.7" right="0.7" top="0.75" bottom="0.75" header="0.3" footer="0.3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G35"/>
  <sheetViews>
    <sheetView tabSelected="1" workbookViewId="0">
      <selection activeCell="F25" sqref="F25"/>
    </sheetView>
  </sheetViews>
  <sheetFormatPr baseColWidth="10" defaultColWidth="11.42578125" defaultRowHeight="11.25"/>
  <cols>
    <col min="1" max="1" width="43.7109375" style="102" customWidth="1"/>
    <col min="2" max="2" width="28.85546875" style="102" customWidth="1"/>
    <col min="3" max="3" width="24.42578125" style="102" customWidth="1"/>
    <col min="4" max="16384" width="11.42578125" style="102"/>
  </cols>
  <sheetData>
    <row r="1" spans="1:3">
      <c r="A1" s="769" t="s">
        <v>672</v>
      </c>
      <c r="B1" s="770"/>
      <c r="C1" s="771"/>
    </row>
    <row r="2" spans="1:3">
      <c r="A2" s="772" t="s">
        <v>380</v>
      </c>
      <c r="B2" s="773"/>
      <c r="C2" s="774"/>
    </row>
    <row r="3" spans="1:3">
      <c r="A3" s="772" t="s">
        <v>480</v>
      </c>
      <c r="B3" s="773"/>
      <c r="C3" s="774"/>
    </row>
    <row r="4" spans="1:3">
      <c r="A4" s="775" t="s">
        <v>673</v>
      </c>
      <c r="B4" s="776"/>
      <c r="C4" s="777"/>
    </row>
    <row r="5" spans="1:3">
      <c r="A5" s="81"/>
      <c r="B5" s="81"/>
    </row>
    <row r="6" spans="1:3">
      <c r="A6" s="116" t="s">
        <v>469</v>
      </c>
      <c r="B6" s="116" t="s">
        <v>348</v>
      </c>
      <c r="C6" s="116" t="s">
        <v>375</v>
      </c>
    </row>
    <row r="7" spans="1:3">
      <c r="A7" s="810" t="s">
        <v>476</v>
      </c>
      <c r="B7" s="811"/>
      <c r="C7" s="812"/>
    </row>
    <row r="8" spans="1:3">
      <c r="A8" s="117"/>
      <c r="B8" s="117"/>
      <c r="C8" s="118"/>
    </row>
    <row r="9" spans="1:3">
      <c r="A9" s="117"/>
      <c r="B9" s="117"/>
      <c r="C9" s="118"/>
    </row>
    <row r="10" spans="1:3">
      <c r="A10" s="117" t="s">
        <v>292</v>
      </c>
      <c r="B10" s="117"/>
      <c r="C10" s="118"/>
    </row>
    <row r="11" spans="1:3">
      <c r="A11" s="117"/>
      <c r="B11" s="117"/>
      <c r="C11" s="118"/>
    </row>
    <row r="12" spans="1:3">
      <c r="A12" s="117"/>
      <c r="B12" s="117"/>
      <c r="C12" s="118"/>
    </row>
    <row r="13" spans="1:3">
      <c r="A13" s="117"/>
      <c r="B13" s="117"/>
      <c r="C13" s="118"/>
    </row>
    <row r="14" spans="1:3">
      <c r="A14" s="117"/>
      <c r="B14" s="117"/>
      <c r="C14" s="118"/>
    </row>
    <row r="15" spans="1:3">
      <c r="A15" s="117"/>
      <c r="B15" s="117"/>
      <c r="C15" s="118"/>
    </row>
    <row r="16" spans="1:3">
      <c r="A16" s="117"/>
      <c r="B16" s="117"/>
      <c r="C16" s="118"/>
    </row>
    <row r="17" spans="1:7">
      <c r="A17" s="117"/>
      <c r="B17" s="117"/>
      <c r="C17" s="118"/>
    </row>
    <row r="18" spans="1:7">
      <c r="A18" s="119" t="s">
        <v>481</v>
      </c>
      <c r="B18" s="117">
        <f>SUM(B8:B17)</f>
        <v>0</v>
      </c>
      <c r="C18" s="117">
        <f>SUM(C8:C17)</f>
        <v>0</v>
      </c>
    </row>
    <row r="19" spans="1:7">
      <c r="A19" s="117"/>
      <c r="B19" s="117"/>
      <c r="C19" s="118"/>
    </row>
    <row r="20" spans="1:7">
      <c r="A20" s="810" t="s">
        <v>478</v>
      </c>
      <c r="B20" s="811"/>
      <c r="C20" s="812"/>
    </row>
    <row r="21" spans="1:7">
      <c r="A21" s="117"/>
      <c r="B21" s="117"/>
      <c r="C21" s="118"/>
    </row>
    <row r="22" spans="1:7">
      <c r="A22" s="117"/>
      <c r="B22" s="117"/>
      <c r="C22" s="118"/>
    </row>
    <row r="23" spans="1:7">
      <c r="A23" s="117"/>
      <c r="B23" s="117"/>
      <c r="C23" s="118"/>
      <c r="G23" s="120"/>
    </row>
    <row r="24" spans="1:7">
      <c r="A24" s="117"/>
      <c r="B24" s="117"/>
      <c r="C24" s="118"/>
    </row>
    <row r="25" spans="1:7">
      <c r="A25" s="117"/>
      <c r="B25" s="117"/>
      <c r="C25" s="118"/>
    </row>
    <row r="26" spans="1:7">
      <c r="A26" s="117"/>
      <c r="B26" s="117"/>
      <c r="C26" s="118"/>
    </row>
    <row r="27" spans="1:7">
      <c r="A27" s="117"/>
      <c r="B27" s="117"/>
      <c r="C27" s="118"/>
    </row>
    <row r="28" spans="1:7">
      <c r="A28" s="117"/>
      <c r="B28" s="117"/>
      <c r="C28" s="118"/>
    </row>
    <row r="29" spans="1:7">
      <c r="A29" s="117"/>
      <c r="B29" s="117"/>
      <c r="C29" s="118"/>
    </row>
    <row r="30" spans="1:7">
      <c r="A30" s="117"/>
      <c r="B30" s="117"/>
      <c r="C30" s="118"/>
    </row>
    <row r="31" spans="1:7">
      <c r="A31" s="117"/>
      <c r="B31" s="117"/>
      <c r="C31" s="118"/>
    </row>
    <row r="32" spans="1:7">
      <c r="A32" s="117"/>
      <c r="B32" s="117"/>
      <c r="C32" s="118"/>
    </row>
    <row r="33" spans="1:3">
      <c r="A33" s="119" t="s">
        <v>482</v>
      </c>
      <c r="B33" s="117">
        <f>SUM(B21:B32)</f>
        <v>0</v>
      </c>
      <c r="C33" s="117">
        <f>SUM(C21:C32)</f>
        <v>0</v>
      </c>
    </row>
    <row r="34" spans="1:3">
      <c r="A34" s="117"/>
      <c r="B34" s="117"/>
      <c r="C34" s="118"/>
    </row>
    <row r="35" spans="1:3">
      <c r="A35" s="119" t="s">
        <v>247</v>
      </c>
      <c r="B35" s="121">
        <f>+B18+B33</f>
        <v>0</v>
      </c>
      <c r="C35" s="1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A1:S119"/>
  <sheetViews>
    <sheetView showGridLines="0" topLeftCell="D64" workbookViewId="0">
      <selection activeCell="J59" sqref="J59:N60"/>
    </sheetView>
  </sheetViews>
  <sheetFormatPr baseColWidth="10" defaultColWidth="11" defaultRowHeight="12"/>
  <cols>
    <col min="1" max="1" width="0.7109375" style="21" customWidth="1"/>
    <col min="2" max="2" width="1.42578125" style="21" customWidth="1"/>
    <col min="3" max="3" width="5" style="21" customWidth="1"/>
    <col min="4" max="4" width="44.140625" style="21" customWidth="1"/>
    <col min="5" max="5" width="1.7109375" style="21" customWidth="1"/>
    <col min="6" max="6" width="0.7109375" style="21" customWidth="1"/>
    <col min="7" max="8" width="13.28515625" style="21" customWidth="1"/>
    <col min="9" max="9" width="0.85546875" style="21" customWidth="1"/>
    <col min="10" max="10" width="1.85546875" style="21" customWidth="1"/>
    <col min="11" max="11" width="11.85546875" style="21" customWidth="1"/>
    <col min="12" max="12" width="1.140625" style="21" customWidth="1"/>
    <col min="13" max="13" width="33.140625" style="21" customWidth="1"/>
    <col min="14" max="14" width="0.7109375" style="21" customWidth="1"/>
    <col min="15" max="16" width="13.85546875" style="21" customWidth="1"/>
    <col min="17" max="18" width="11.42578125" style="21"/>
    <col min="19" max="19" width="14.5703125" style="21" customWidth="1"/>
    <col min="20" max="254" width="11.42578125" style="21"/>
    <col min="255" max="255" width="0.5703125" style="21" customWidth="1"/>
    <col min="256" max="256" width="6.140625" style="21" customWidth="1"/>
    <col min="257" max="257" width="5" style="21" customWidth="1"/>
    <col min="258" max="258" width="25.42578125" style="21" customWidth="1"/>
    <col min="259" max="259" width="1.7109375" style="21" customWidth="1"/>
    <col min="260" max="260" width="0.7109375" style="21" customWidth="1"/>
    <col min="261" max="261" width="10.85546875" style="21" customWidth="1"/>
    <col min="262" max="262" width="0.85546875" style="21" customWidth="1"/>
    <col min="263" max="263" width="11.140625" style="21" customWidth="1"/>
    <col min="264" max="264" width="0.5703125" style="21" customWidth="1"/>
    <col min="265" max="265" width="13.28515625" style="21" customWidth="1"/>
    <col min="266" max="266" width="11.85546875" style="21" customWidth="1"/>
    <col min="267" max="267" width="1.140625" style="21" customWidth="1"/>
    <col min="268" max="268" width="12" style="21" customWidth="1"/>
    <col min="269" max="269" width="0.7109375" style="21" customWidth="1"/>
    <col min="270" max="270" width="11.85546875" style="21" customWidth="1"/>
    <col min="271" max="271" width="0.85546875" style="21" customWidth="1"/>
    <col min="272" max="272" width="11.5703125" style="21" customWidth="1"/>
    <col min="273" max="510" width="11.42578125" style="21"/>
    <col min="511" max="511" width="0.5703125" style="21" customWidth="1"/>
    <col min="512" max="512" width="6.140625" style="21" customWidth="1"/>
    <col min="513" max="513" width="5" style="21" customWidth="1"/>
    <col min="514" max="514" width="25.42578125" style="21" customWidth="1"/>
    <col min="515" max="515" width="1.7109375" style="21" customWidth="1"/>
    <col min="516" max="516" width="0.7109375" style="21" customWidth="1"/>
    <col min="517" max="517" width="10.85546875" style="21" customWidth="1"/>
    <col min="518" max="518" width="0.85546875" style="21" customWidth="1"/>
    <col min="519" max="519" width="11.140625" style="21" customWidth="1"/>
    <col min="520" max="520" width="0.5703125" style="21" customWidth="1"/>
    <col min="521" max="521" width="13.28515625" style="21" customWidth="1"/>
    <col min="522" max="522" width="11.85546875" style="21" customWidth="1"/>
    <col min="523" max="523" width="1.140625" style="21" customWidth="1"/>
    <col min="524" max="524" width="12" style="21" customWidth="1"/>
    <col min="525" max="525" width="0.7109375" style="21" customWidth="1"/>
    <col min="526" max="526" width="11.85546875" style="21" customWidth="1"/>
    <col min="527" max="527" width="0.85546875" style="21" customWidth="1"/>
    <col min="528" max="528" width="11.5703125" style="21" customWidth="1"/>
    <col min="529" max="766" width="11.42578125" style="21"/>
    <col min="767" max="767" width="0.5703125" style="21" customWidth="1"/>
    <col min="768" max="768" width="6.140625" style="21" customWidth="1"/>
    <col min="769" max="769" width="5" style="21" customWidth="1"/>
    <col min="770" max="770" width="25.42578125" style="21" customWidth="1"/>
    <col min="771" max="771" width="1.7109375" style="21" customWidth="1"/>
    <col min="772" max="772" width="0.7109375" style="21" customWidth="1"/>
    <col min="773" max="773" width="10.85546875" style="21" customWidth="1"/>
    <col min="774" max="774" width="0.85546875" style="21" customWidth="1"/>
    <col min="775" max="775" width="11.140625" style="21" customWidth="1"/>
    <col min="776" max="776" width="0.5703125" style="21" customWidth="1"/>
    <col min="777" max="777" width="13.28515625" style="21" customWidth="1"/>
    <col min="778" max="778" width="11.85546875" style="21" customWidth="1"/>
    <col min="779" max="779" width="1.140625" style="21" customWidth="1"/>
    <col min="780" max="780" width="12" style="21" customWidth="1"/>
    <col min="781" max="781" width="0.7109375" style="21" customWidth="1"/>
    <col min="782" max="782" width="11.85546875" style="21" customWidth="1"/>
    <col min="783" max="783" width="0.85546875" style="21" customWidth="1"/>
    <col min="784" max="784" width="11.5703125" style="21" customWidth="1"/>
    <col min="785" max="1022" width="11.42578125" style="21"/>
    <col min="1023" max="1023" width="0.5703125" style="21" customWidth="1"/>
    <col min="1024" max="1024" width="6.140625" style="21" customWidth="1"/>
    <col min="1025" max="1025" width="5" style="21" customWidth="1"/>
    <col min="1026" max="1026" width="25.42578125" style="21" customWidth="1"/>
    <col min="1027" max="1027" width="1.7109375" style="21" customWidth="1"/>
    <col min="1028" max="1028" width="0.7109375" style="21" customWidth="1"/>
    <col min="1029" max="1029" width="10.85546875" style="21" customWidth="1"/>
    <col min="1030" max="1030" width="0.85546875" style="21" customWidth="1"/>
    <col min="1031" max="1031" width="11.140625" style="21" customWidth="1"/>
    <col min="1032" max="1032" width="0.5703125" style="21" customWidth="1"/>
    <col min="1033" max="1033" width="13.28515625" style="21" customWidth="1"/>
    <col min="1034" max="1034" width="11.85546875" style="21" customWidth="1"/>
    <col min="1035" max="1035" width="1.140625" style="21" customWidth="1"/>
    <col min="1036" max="1036" width="12" style="21" customWidth="1"/>
    <col min="1037" max="1037" width="0.7109375" style="21" customWidth="1"/>
    <col min="1038" max="1038" width="11.85546875" style="21" customWidth="1"/>
    <col min="1039" max="1039" width="0.85546875" style="21" customWidth="1"/>
    <col min="1040" max="1040" width="11.5703125" style="21" customWidth="1"/>
    <col min="1041" max="1278" width="11.42578125" style="21"/>
    <col min="1279" max="1279" width="0.5703125" style="21" customWidth="1"/>
    <col min="1280" max="1280" width="6.140625" style="21" customWidth="1"/>
    <col min="1281" max="1281" width="5" style="21" customWidth="1"/>
    <col min="1282" max="1282" width="25.42578125" style="21" customWidth="1"/>
    <col min="1283" max="1283" width="1.7109375" style="21" customWidth="1"/>
    <col min="1284" max="1284" width="0.7109375" style="21" customWidth="1"/>
    <col min="1285" max="1285" width="10.85546875" style="21" customWidth="1"/>
    <col min="1286" max="1286" width="0.85546875" style="21" customWidth="1"/>
    <col min="1287" max="1287" width="11.140625" style="21" customWidth="1"/>
    <col min="1288" max="1288" width="0.5703125" style="21" customWidth="1"/>
    <col min="1289" max="1289" width="13.28515625" style="21" customWidth="1"/>
    <col min="1290" max="1290" width="11.85546875" style="21" customWidth="1"/>
    <col min="1291" max="1291" width="1.140625" style="21" customWidth="1"/>
    <col min="1292" max="1292" width="12" style="21" customWidth="1"/>
    <col min="1293" max="1293" width="0.7109375" style="21" customWidth="1"/>
    <col min="1294" max="1294" width="11.85546875" style="21" customWidth="1"/>
    <col min="1295" max="1295" width="0.85546875" style="21" customWidth="1"/>
    <col min="1296" max="1296" width="11.5703125" style="21" customWidth="1"/>
    <col min="1297" max="1534" width="11.42578125" style="21"/>
    <col min="1535" max="1535" width="0.5703125" style="21" customWidth="1"/>
    <col min="1536" max="1536" width="6.140625" style="21" customWidth="1"/>
    <col min="1537" max="1537" width="5" style="21" customWidth="1"/>
    <col min="1538" max="1538" width="25.42578125" style="21" customWidth="1"/>
    <col min="1539" max="1539" width="1.7109375" style="21" customWidth="1"/>
    <col min="1540" max="1540" width="0.7109375" style="21" customWidth="1"/>
    <col min="1541" max="1541" width="10.85546875" style="21" customWidth="1"/>
    <col min="1542" max="1542" width="0.85546875" style="21" customWidth="1"/>
    <col min="1543" max="1543" width="11.140625" style="21" customWidth="1"/>
    <col min="1544" max="1544" width="0.5703125" style="21" customWidth="1"/>
    <col min="1545" max="1545" width="13.28515625" style="21" customWidth="1"/>
    <col min="1546" max="1546" width="11.85546875" style="21" customWidth="1"/>
    <col min="1547" max="1547" width="1.140625" style="21" customWidth="1"/>
    <col min="1548" max="1548" width="12" style="21" customWidth="1"/>
    <col min="1549" max="1549" width="0.7109375" style="21" customWidth="1"/>
    <col min="1550" max="1550" width="11.85546875" style="21" customWidth="1"/>
    <col min="1551" max="1551" width="0.85546875" style="21" customWidth="1"/>
    <col min="1552" max="1552" width="11.5703125" style="21" customWidth="1"/>
    <col min="1553" max="1790" width="11.42578125" style="21"/>
    <col min="1791" max="1791" width="0.5703125" style="21" customWidth="1"/>
    <col min="1792" max="1792" width="6.140625" style="21" customWidth="1"/>
    <col min="1793" max="1793" width="5" style="21" customWidth="1"/>
    <col min="1794" max="1794" width="25.42578125" style="21" customWidth="1"/>
    <col min="1795" max="1795" width="1.7109375" style="21" customWidth="1"/>
    <col min="1796" max="1796" width="0.7109375" style="21" customWidth="1"/>
    <col min="1797" max="1797" width="10.85546875" style="21" customWidth="1"/>
    <col min="1798" max="1798" width="0.85546875" style="21" customWidth="1"/>
    <col min="1799" max="1799" width="11.140625" style="21" customWidth="1"/>
    <col min="1800" max="1800" width="0.5703125" style="21" customWidth="1"/>
    <col min="1801" max="1801" width="13.28515625" style="21" customWidth="1"/>
    <col min="1802" max="1802" width="11.85546875" style="21" customWidth="1"/>
    <col min="1803" max="1803" width="1.140625" style="21" customWidth="1"/>
    <col min="1804" max="1804" width="12" style="21" customWidth="1"/>
    <col min="1805" max="1805" width="0.7109375" style="21" customWidth="1"/>
    <col min="1806" max="1806" width="11.85546875" style="21" customWidth="1"/>
    <col min="1807" max="1807" width="0.85546875" style="21" customWidth="1"/>
    <col min="1808" max="1808" width="11.5703125" style="21" customWidth="1"/>
    <col min="1809" max="2046" width="11.42578125" style="21"/>
    <col min="2047" max="2047" width="0.5703125" style="21" customWidth="1"/>
    <col min="2048" max="2048" width="6.140625" style="21" customWidth="1"/>
    <col min="2049" max="2049" width="5" style="21" customWidth="1"/>
    <col min="2050" max="2050" width="25.42578125" style="21" customWidth="1"/>
    <col min="2051" max="2051" width="1.7109375" style="21" customWidth="1"/>
    <col min="2052" max="2052" width="0.7109375" style="21" customWidth="1"/>
    <col min="2053" max="2053" width="10.85546875" style="21" customWidth="1"/>
    <col min="2054" max="2054" width="0.85546875" style="21" customWidth="1"/>
    <col min="2055" max="2055" width="11.140625" style="21" customWidth="1"/>
    <col min="2056" max="2056" width="0.5703125" style="21" customWidth="1"/>
    <col min="2057" max="2057" width="13.28515625" style="21" customWidth="1"/>
    <col min="2058" max="2058" width="11.85546875" style="21" customWidth="1"/>
    <col min="2059" max="2059" width="1.140625" style="21" customWidth="1"/>
    <col min="2060" max="2060" width="12" style="21" customWidth="1"/>
    <col min="2061" max="2061" width="0.7109375" style="21" customWidth="1"/>
    <col min="2062" max="2062" width="11.85546875" style="21" customWidth="1"/>
    <col min="2063" max="2063" width="0.85546875" style="21" customWidth="1"/>
    <col min="2064" max="2064" width="11.5703125" style="21" customWidth="1"/>
    <col min="2065" max="2302" width="11.42578125" style="21"/>
    <col min="2303" max="2303" width="0.5703125" style="21" customWidth="1"/>
    <col min="2304" max="2304" width="6.140625" style="21" customWidth="1"/>
    <col min="2305" max="2305" width="5" style="21" customWidth="1"/>
    <col min="2306" max="2306" width="25.42578125" style="21" customWidth="1"/>
    <col min="2307" max="2307" width="1.7109375" style="21" customWidth="1"/>
    <col min="2308" max="2308" width="0.7109375" style="21" customWidth="1"/>
    <col min="2309" max="2309" width="10.85546875" style="21" customWidth="1"/>
    <col min="2310" max="2310" width="0.85546875" style="21" customWidth="1"/>
    <col min="2311" max="2311" width="11.140625" style="21" customWidth="1"/>
    <col min="2312" max="2312" width="0.5703125" style="21" customWidth="1"/>
    <col min="2313" max="2313" width="13.28515625" style="21" customWidth="1"/>
    <col min="2314" max="2314" width="11.85546875" style="21" customWidth="1"/>
    <col min="2315" max="2315" width="1.140625" style="21" customWidth="1"/>
    <col min="2316" max="2316" width="12" style="21" customWidth="1"/>
    <col min="2317" max="2317" width="0.7109375" style="21" customWidth="1"/>
    <col min="2318" max="2318" width="11.85546875" style="21" customWidth="1"/>
    <col min="2319" max="2319" width="0.85546875" style="21" customWidth="1"/>
    <col min="2320" max="2320" width="11.5703125" style="21" customWidth="1"/>
    <col min="2321" max="2558" width="11.42578125" style="21"/>
    <col min="2559" max="2559" width="0.5703125" style="21" customWidth="1"/>
    <col min="2560" max="2560" width="6.140625" style="21" customWidth="1"/>
    <col min="2561" max="2561" width="5" style="21" customWidth="1"/>
    <col min="2562" max="2562" width="25.42578125" style="21" customWidth="1"/>
    <col min="2563" max="2563" width="1.7109375" style="21" customWidth="1"/>
    <col min="2564" max="2564" width="0.7109375" style="21" customWidth="1"/>
    <col min="2565" max="2565" width="10.85546875" style="21" customWidth="1"/>
    <col min="2566" max="2566" width="0.85546875" style="21" customWidth="1"/>
    <col min="2567" max="2567" width="11.140625" style="21" customWidth="1"/>
    <col min="2568" max="2568" width="0.5703125" style="21" customWidth="1"/>
    <col min="2569" max="2569" width="13.28515625" style="21" customWidth="1"/>
    <col min="2570" max="2570" width="11.85546875" style="21" customWidth="1"/>
    <col min="2571" max="2571" width="1.140625" style="21" customWidth="1"/>
    <col min="2572" max="2572" width="12" style="21" customWidth="1"/>
    <col min="2573" max="2573" width="0.7109375" style="21" customWidth="1"/>
    <col min="2574" max="2574" width="11.85546875" style="21" customWidth="1"/>
    <col min="2575" max="2575" width="0.85546875" style="21" customWidth="1"/>
    <col min="2576" max="2576" width="11.5703125" style="21" customWidth="1"/>
    <col min="2577" max="2814" width="11.42578125" style="21"/>
    <col min="2815" max="2815" width="0.5703125" style="21" customWidth="1"/>
    <col min="2816" max="2816" width="6.140625" style="21" customWidth="1"/>
    <col min="2817" max="2817" width="5" style="21" customWidth="1"/>
    <col min="2818" max="2818" width="25.42578125" style="21" customWidth="1"/>
    <col min="2819" max="2819" width="1.7109375" style="21" customWidth="1"/>
    <col min="2820" max="2820" width="0.7109375" style="21" customWidth="1"/>
    <col min="2821" max="2821" width="10.85546875" style="21" customWidth="1"/>
    <col min="2822" max="2822" width="0.85546875" style="21" customWidth="1"/>
    <col min="2823" max="2823" width="11.140625" style="21" customWidth="1"/>
    <col min="2824" max="2824" width="0.5703125" style="21" customWidth="1"/>
    <col min="2825" max="2825" width="13.28515625" style="21" customWidth="1"/>
    <col min="2826" max="2826" width="11.85546875" style="21" customWidth="1"/>
    <col min="2827" max="2827" width="1.140625" style="21" customWidth="1"/>
    <col min="2828" max="2828" width="12" style="21" customWidth="1"/>
    <col min="2829" max="2829" width="0.7109375" style="21" customWidth="1"/>
    <col min="2830" max="2830" width="11.85546875" style="21" customWidth="1"/>
    <col min="2831" max="2831" width="0.85546875" style="21" customWidth="1"/>
    <col min="2832" max="2832" width="11.5703125" style="21" customWidth="1"/>
    <col min="2833" max="3070" width="11.42578125" style="21"/>
    <col min="3071" max="3071" width="0.5703125" style="21" customWidth="1"/>
    <col min="3072" max="3072" width="6.140625" style="21" customWidth="1"/>
    <col min="3073" max="3073" width="5" style="21" customWidth="1"/>
    <col min="3074" max="3074" width="25.42578125" style="21" customWidth="1"/>
    <col min="3075" max="3075" width="1.7109375" style="21" customWidth="1"/>
    <col min="3076" max="3076" width="0.7109375" style="21" customWidth="1"/>
    <col min="3077" max="3077" width="10.85546875" style="21" customWidth="1"/>
    <col min="3078" max="3078" width="0.85546875" style="21" customWidth="1"/>
    <col min="3079" max="3079" width="11.140625" style="21" customWidth="1"/>
    <col min="3080" max="3080" width="0.5703125" style="21" customWidth="1"/>
    <col min="3081" max="3081" width="13.28515625" style="21" customWidth="1"/>
    <col min="3082" max="3082" width="11.85546875" style="21" customWidth="1"/>
    <col min="3083" max="3083" width="1.140625" style="21" customWidth="1"/>
    <col min="3084" max="3084" width="12" style="21" customWidth="1"/>
    <col min="3085" max="3085" width="0.7109375" style="21" customWidth="1"/>
    <col min="3086" max="3086" width="11.85546875" style="21" customWidth="1"/>
    <col min="3087" max="3087" width="0.85546875" style="21" customWidth="1"/>
    <col min="3088" max="3088" width="11.5703125" style="21" customWidth="1"/>
    <col min="3089" max="3326" width="11.42578125" style="21"/>
    <col min="3327" max="3327" width="0.5703125" style="21" customWidth="1"/>
    <col min="3328" max="3328" width="6.140625" style="21" customWidth="1"/>
    <col min="3329" max="3329" width="5" style="21" customWidth="1"/>
    <col min="3330" max="3330" width="25.42578125" style="21" customWidth="1"/>
    <col min="3331" max="3331" width="1.7109375" style="21" customWidth="1"/>
    <col min="3332" max="3332" width="0.7109375" style="21" customWidth="1"/>
    <col min="3333" max="3333" width="10.85546875" style="21" customWidth="1"/>
    <col min="3334" max="3334" width="0.85546875" style="21" customWidth="1"/>
    <col min="3335" max="3335" width="11.140625" style="21" customWidth="1"/>
    <col min="3336" max="3336" width="0.5703125" style="21" customWidth="1"/>
    <col min="3337" max="3337" width="13.28515625" style="21" customWidth="1"/>
    <col min="3338" max="3338" width="11.85546875" style="21" customWidth="1"/>
    <col min="3339" max="3339" width="1.140625" style="21" customWidth="1"/>
    <col min="3340" max="3340" width="12" style="21" customWidth="1"/>
    <col min="3341" max="3341" width="0.7109375" style="21" customWidth="1"/>
    <col min="3342" max="3342" width="11.85546875" style="21" customWidth="1"/>
    <col min="3343" max="3343" width="0.85546875" style="21" customWidth="1"/>
    <col min="3344" max="3344" width="11.5703125" style="21" customWidth="1"/>
    <col min="3345" max="3582" width="11.42578125" style="21"/>
    <col min="3583" max="3583" width="0.5703125" style="21" customWidth="1"/>
    <col min="3584" max="3584" width="6.140625" style="21" customWidth="1"/>
    <col min="3585" max="3585" width="5" style="21" customWidth="1"/>
    <col min="3586" max="3586" width="25.42578125" style="21" customWidth="1"/>
    <col min="3587" max="3587" width="1.7109375" style="21" customWidth="1"/>
    <col min="3588" max="3588" width="0.7109375" style="21" customWidth="1"/>
    <col min="3589" max="3589" width="10.85546875" style="21" customWidth="1"/>
    <col min="3590" max="3590" width="0.85546875" style="21" customWidth="1"/>
    <col min="3591" max="3591" width="11.140625" style="21" customWidth="1"/>
    <col min="3592" max="3592" width="0.5703125" style="21" customWidth="1"/>
    <col min="3593" max="3593" width="13.28515625" style="21" customWidth="1"/>
    <col min="3594" max="3594" width="11.85546875" style="21" customWidth="1"/>
    <col min="3595" max="3595" width="1.140625" style="21" customWidth="1"/>
    <col min="3596" max="3596" width="12" style="21" customWidth="1"/>
    <col min="3597" max="3597" width="0.7109375" style="21" customWidth="1"/>
    <col min="3598" max="3598" width="11.85546875" style="21" customWidth="1"/>
    <col min="3599" max="3599" width="0.85546875" style="21" customWidth="1"/>
    <col min="3600" max="3600" width="11.5703125" style="21" customWidth="1"/>
    <col min="3601" max="3838" width="11.42578125" style="21"/>
    <col min="3839" max="3839" width="0.5703125" style="21" customWidth="1"/>
    <col min="3840" max="3840" width="6.140625" style="21" customWidth="1"/>
    <col min="3841" max="3841" width="5" style="21" customWidth="1"/>
    <col min="3842" max="3842" width="25.42578125" style="21" customWidth="1"/>
    <col min="3843" max="3843" width="1.7109375" style="21" customWidth="1"/>
    <col min="3844" max="3844" width="0.7109375" style="21" customWidth="1"/>
    <col min="3845" max="3845" width="10.85546875" style="21" customWidth="1"/>
    <col min="3846" max="3846" width="0.85546875" style="21" customWidth="1"/>
    <col min="3847" max="3847" width="11.140625" style="21" customWidth="1"/>
    <col min="3848" max="3848" width="0.5703125" style="21" customWidth="1"/>
    <col min="3849" max="3849" width="13.28515625" style="21" customWidth="1"/>
    <col min="3850" max="3850" width="11.85546875" style="21" customWidth="1"/>
    <col min="3851" max="3851" width="1.140625" style="21" customWidth="1"/>
    <col min="3852" max="3852" width="12" style="21" customWidth="1"/>
    <col min="3853" max="3853" width="0.7109375" style="21" customWidth="1"/>
    <col min="3854" max="3854" width="11.85546875" style="21" customWidth="1"/>
    <col min="3855" max="3855" width="0.85546875" style="21" customWidth="1"/>
    <col min="3856" max="3856" width="11.5703125" style="21" customWidth="1"/>
    <col min="3857" max="4094" width="11.42578125" style="21"/>
    <col min="4095" max="4095" width="0.5703125" style="21" customWidth="1"/>
    <col min="4096" max="4096" width="6.140625" style="21" customWidth="1"/>
    <col min="4097" max="4097" width="5" style="21" customWidth="1"/>
    <col min="4098" max="4098" width="25.42578125" style="21" customWidth="1"/>
    <col min="4099" max="4099" width="1.7109375" style="21" customWidth="1"/>
    <col min="4100" max="4100" width="0.7109375" style="21" customWidth="1"/>
    <col min="4101" max="4101" width="10.85546875" style="21" customWidth="1"/>
    <col min="4102" max="4102" width="0.85546875" style="21" customWidth="1"/>
    <col min="4103" max="4103" width="11.140625" style="21" customWidth="1"/>
    <col min="4104" max="4104" width="0.5703125" style="21" customWidth="1"/>
    <col min="4105" max="4105" width="13.28515625" style="21" customWidth="1"/>
    <col min="4106" max="4106" width="11.85546875" style="21" customWidth="1"/>
    <col min="4107" max="4107" width="1.140625" style="21" customWidth="1"/>
    <col min="4108" max="4108" width="12" style="21" customWidth="1"/>
    <col min="4109" max="4109" width="0.7109375" style="21" customWidth="1"/>
    <col min="4110" max="4110" width="11.85546875" style="21" customWidth="1"/>
    <col min="4111" max="4111" width="0.85546875" style="21" customWidth="1"/>
    <col min="4112" max="4112" width="11.5703125" style="21" customWidth="1"/>
    <col min="4113" max="4350" width="11.42578125" style="21"/>
    <col min="4351" max="4351" width="0.5703125" style="21" customWidth="1"/>
    <col min="4352" max="4352" width="6.140625" style="21" customWidth="1"/>
    <col min="4353" max="4353" width="5" style="21" customWidth="1"/>
    <col min="4354" max="4354" width="25.42578125" style="21" customWidth="1"/>
    <col min="4355" max="4355" width="1.7109375" style="21" customWidth="1"/>
    <col min="4356" max="4356" width="0.7109375" style="21" customWidth="1"/>
    <col min="4357" max="4357" width="10.85546875" style="21" customWidth="1"/>
    <col min="4358" max="4358" width="0.85546875" style="21" customWidth="1"/>
    <col min="4359" max="4359" width="11.140625" style="21" customWidth="1"/>
    <col min="4360" max="4360" width="0.5703125" style="21" customWidth="1"/>
    <col min="4361" max="4361" width="13.28515625" style="21" customWidth="1"/>
    <col min="4362" max="4362" width="11.85546875" style="21" customWidth="1"/>
    <col min="4363" max="4363" width="1.140625" style="21" customWidth="1"/>
    <col min="4364" max="4364" width="12" style="21" customWidth="1"/>
    <col min="4365" max="4365" width="0.7109375" style="21" customWidth="1"/>
    <col min="4366" max="4366" width="11.85546875" style="21" customWidth="1"/>
    <col min="4367" max="4367" width="0.85546875" style="21" customWidth="1"/>
    <col min="4368" max="4368" width="11.5703125" style="21" customWidth="1"/>
    <col min="4369" max="4606" width="11.42578125" style="21"/>
    <col min="4607" max="4607" width="0.5703125" style="21" customWidth="1"/>
    <col min="4608" max="4608" width="6.140625" style="21" customWidth="1"/>
    <col min="4609" max="4609" width="5" style="21" customWidth="1"/>
    <col min="4610" max="4610" width="25.42578125" style="21" customWidth="1"/>
    <col min="4611" max="4611" width="1.7109375" style="21" customWidth="1"/>
    <col min="4612" max="4612" width="0.7109375" style="21" customWidth="1"/>
    <col min="4613" max="4613" width="10.85546875" style="21" customWidth="1"/>
    <col min="4614" max="4614" width="0.85546875" style="21" customWidth="1"/>
    <col min="4615" max="4615" width="11.140625" style="21" customWidth="1"/>
    <col min="4616" max="4616" width="0.5703125" style="21" customWidth="1"/>
    <col min="4617" max="4617" width="13.28515625" style="21" customWidth="1"/>
    <col min="4618" max="4618" width="11.85546875" style="21" customWidth="1"/>
    <col min="4619" max="4619" width="1.140625" style="21" customWidth="1"/>
    <col min="4620" max="4620" width="12" style="21" customWidth="1"/>
    <col min="4621" max="4621" width="0.7109375" style="21" customWidth="1"/>
    <col min="4622" max="4622" width="11.85546875" style="21" customWidth="1"/>
    <col min="4623" max="4623" width="0.85546875" style="21" customWidth="1"/>
    <col min="4624" max="4624" width="11.5703125" style="21" customWidth="1"/>
    <col min="4625" max="4862" width="11.42578125" style="21"/>
    <col min="4863" max="4863" width="0.5703125" style="21" customWidth="1"/>
    <col min="4864" max="4864" width="6.140625" style="21" customWidth="1"/>
    <col min="4865" max="4865" width="5" style="21" customWidth="1"/>
    <col min="4866" max="4866" width="25.42578125" style="21" customWidth="1"/>
    <col min="4867" max="4867" width="1.7109375" style="21" customWidth="1"/>
    <col min="4868" max="4868" width="0.7109375" style="21" customWidth="1"/>
    <col min="4869" max="4869" width="10.85546875" style="21" customWidth="1"/>
    <col min="4870" max="4870" width="0.85546875" style="21" customWidth="1"/>
    <col min="4871" max="4871" width="11.140625" style="21" customWidth="1"/>
    <col min="4872" max="4872" width="0.5703125" style="21" customWidth="1"/>
    <col min="4873" max="4873" width="13.28515625" style="21" customWidth="1"/>
    <col min="4874" max="4874" width="11.85546875" style="21" customWidth="1"/>
    <col min="4875" max="4875" width="1.140625" style="21" customWidth="1"/>
    <col min="4876" max="4876" width="12" style="21" customWidth="1"/>
    <col min="4877" max="4877" width="0.7109375" style="21" customWidth="1"/>
    <col min="4878" max="4878" width="11.85546875" style="21" customWidth="1"/>
    <col min="4879" max="4879" width="0.85546875" style="21" customWidth="1"/>
    <col min="4880" max="4880" width="11.5703125" style="21" customWidth="1"/>
    <col min="4881" max="5118" width="11.42578125" style="21"/>
    <col min="5119" max="5119" width="0.5703125" style="21" customWidth="1"/>
    <col min="5120" max="5120" width="6.140625" style="21" customWidth="1"/>
    <col min="5121" max="5121" width="5" style="21" customWidth="1"/>
    <col min="5122" max="5122" width="25.42578125" style="21" customWidth="1"/>
    <col min="5123" max="5123" width="1.7109375" style="21" customWidth="1"/>
    <col min="5124" max="5124" width="0.7109375" style="21" customWidth="1"/>
    <col min="5125" max="5125" width="10.85546875" style="21" customWidth="1"/>
    <col min="5126" max="5126" width="0.85546875" style="21" customWidth="1"/>
    <col min="5127" max="5127" width="11.140625" style="21" customWidth="1"/>
    <col min="5128" max="5128" width="0.5703125" style="21" customWidth="1"/>
    <col min="5129" max="5129" width="13.28515625" style="21" customWidth="1"/>
    <col min="5130" max="5130" width="11.85546875" style="21" customWidth="1"/>
    <col min="5131" max="5131" width="1.140625" style="21" customWidth="1"/>
    <col min="5132" max="5132" width="12" style="21" customWidth="1"/>
    <col min="5133" max="5133" width="0.7109375" style="21" customWidth="1"/>
    <col min="5134" max="5134" width="11.85546875" style="21" customWidth="1"/>
    <col min="5135" max="5135" width="0.85546875" style="21" customWidth="1"/>
    <col min="5136" max="5136" width="11.5703125" style="21" customWidth="1"/>
    <col min="5137" max="5374" width="11.42578125" style="21"/>
    <col min="5375" max="5375" width="0.5703125" style="21" customWidth="1"/>
    <col min="5376" max="5376" width="6.140625" style="21" customWidth="1"/>
    <col min="5377" max="5377" width="5" style="21" customWidth="1"/>
    <col min="5378" max="5378" width="25.42578125" style="21" customWidth="1"/>
    <col min="5379" max="5379" width="1.7109375" style="21" customWidth="1"/>
    <col min="5380" max="5380" width="0.7109375" style="21" customWidth="1"/>
    <col min="5381" max="5381" width="10.85546875" style="21" customWidth="1"/>
    <col min="5382" max="5382" width="0.85546875" style="21" customWidth="1"/>
    <col min="5383" max="5383" width="11.140625" style="21" customWidth="1"/>
    <col min="5384" max="5384" width="0.5703125" style="21" customWidth="1"/>
    <col min="5385" max="5385" width="13.28515625" style="21" customWidth="1"/>
    <col min="5386" max="5386" width="11.85546875" style="21" customWidth="1"/>
    <col min="5387" max="5387" width="1.140625" style="21" customWidth="1"/>
    <col min="5388" max="5388" width="12" style="21" customWidth="1"/>
    <col min="5389" max="5389" width="0.7109375" style="21" customWidth="1"/>
    <col min="5390" max="5390" width="11.85546875" style="21" customWidth="1"/>
    <col min="5391" max="5391" width="0.85546875" style="21" customWidth="1"/>
    <col min="5392" max="5392" width="11.5703125" style="21" customWidth="1"/>
    <col min="5393" max="5630" width="11.42578125" style="21"/>
    <col min="5631" max="5631" width="0.5703125" style="21" customWidth="1"/>
    <col min="5632" max="5632" width="6.140625" style="21" customWidth="1"/>
    <col min="5633" max="5633" width="5" style="21" customWidth="1"/>
    <col min="5634" max="5634" width="25.42578125" style="21" customWidth="1"/>
    <col min="5635" max="5635" width="1.7109375" style="21" customWidth="1"/>
    <col min="5636" max="5636" width="0.7109375" style="21" customWidth="1"/>
    <col min="5637" max="5637" width="10.85546875" style="21" customWidth="1"/>
    <col min="5638" max="5638" width="0.85546875" style="21" customWidth="1"/>
    <col min="5639" max="5639" width="11.140625" style="21" customWidth="1"/>
    <col min="5640" max="5640" width="0.5703125" style="21" customWidth="1"/>
    <col min="5641" max="5641" width="13.28515625" style="21" customWidth="1"/>
    <col min="5642" max="5642" width="11.85546875" style="21" customWidth="1"/>
    <col min="5643" max="5643" width="1.140625" style="21" customWidth="1"/>
    <col min="5644" max="5644" width="12" style="21" customWidth="1"/>
    <col min="5645" max="5645" width="0.7109375" style="21" customWidth="1"/>
    <col min="5646" max="5646" width="11.85546875" style="21" customWidth="1"/>
    <col min="5647" max="5647" width="0.85546875" style="21" customWidth="1"/>
    <col min="5648" max="5648" width="11.5703125" style="21" customWidth="1"/>
    <col min="5649" max="5886" width="11.42578125" style="21"/>
    <col min="5887" max="5887" width="0.5703125" style="21" customWidth="1"/>
    <col min="5888" max="5888" width="6.140625" style="21" customWidth="1"/>
    <col min="5889" max="5889" width="5" style="21" customWidth="1"/>
    <col min="5890" max="5890" width="25.42578125" style="21" customWidth="1"/>
    <col min="5891" max="5891" width="1.7109375" style="21" customWidth="1"/>
    <col min="5892" max="5892" width="0.7109375" style="21" customWidth="1"/>
    <col min="5893" max="5893" width="10.85546875" style="21" customWidth="1"/>
    <col min="5894" max="5894" width="0.85546875" style="21" customWidth="1"/>
    <col min="5895" max="5895" width="11.140625" style="21" customWidth="1"/>
    <col min="5896" max="5896" width="0.5703125" style="21" customWidth="1"/>
    <col min="5897" max="5897" width="13.28515625" style="21" customWidth="1"/>
    <col min="5898" max="5898" width="11.85546875" style="21" customWidth="1"/>
    <col min="5899" max="5899" width="1.140625" style="21" customWidth="1"/>
    <col min="5900" max="5900" width="12" style="21" customWidth="1"/>
    <col min="5901" max="5901" width="0.7109375" style="21" customWidth="1"/>
    <col min="5902" max="5902" width="11.85546875" style="21" customWidth="1"/>
    <col min="5903" max="5903" width="0.85546875" style="21" customWidth="1"/>
    <col min="5904" max="5904" width="11.5703125" style="21" customWidth="1"/>
    <col min="5905" max="6142" width="11.42578125" style="21"/>
    <col min="6143" max="6143" width="0.5703125" style="21" customWidth="1"/>
    <col min="6144" max="6144" width="6.140625" style="21" customWidth="1"/>
    <col min="6145" max="6145" width="5" style="21" customWidth="1"/>
    <col min="6146" max="6146" width="25.42578125" style="21" customWidth="1"/>
    <col min="6147" max="6147" width="1.7109375" style="21" customWidth="1"/>
    <col min="6148" max="6148" width="0.7109375" style="21" customWidth="1"/>
    <col min="6149" max="6149" width="10.85546875" style="21" customWidth="1"/>
    <col min="6150" max="6150" width="0.85546875" style="21" customWidth="1"/>
    <col min="6151" max="6151" width="11.140625" style="21" customWidth="1"/>
    <col min="6152" max="6152" width="0.5703125" style="21" customWidth="1"/>
    <col min="6153" max="6153" width="13.28515625" style="21" customWidth="1"/>
    <col min="6154" max="6154" width="11.85546875" style="21" customWidth="1"/>
    <col min="6155" max="6155" width="1.140625" style="21" customWidth="1"/>
    <col min="6156" max="6156" width="12" style="21" customWidth="1"/>
    <col min="6157" max="6157" width="0.7109375" style="21" customWidth="1"/>
    <col min="6158" max="6158" width="11.85546875" style="21" customWidth="1"/>
    <col min="6159" max="6159" width="0.85546875" style="21" customWidth="1"/>
    <col min="6160" max="6160" width="11.5703125" style="21" customWidth="1"/>
    <col min="6161" max="6398" width="11.42578125" style="21"/>
    <col min="6399" max="6399" width="0.5703125" style="21" customWidth="1"/>
    <col min="6400" max="6400" width="6.140625" style="21" customWidth="1"/>
    <col min="6401" max="6401" width="5" style="21" customWidth="1"/>
    <col min="6402" max="6402" width="25.42578125" style="21" customWidth="1"/>
    <col min="6403" max="6403" width="1.7109375" style="21" customWidth="1"/>
    <col min="6404" max="6404" width="0.7109375" style="21" customWidth="1"/>
    <col min="6405" max="6405" width="10.85546875" style="21" customWidth="1"/>
    <col min="6406" max="6406" width="0.85546875" style="21" customWidth="1"/>
    <col min="6407" max="6407" width="11.140625" style="21" customWidth="1"/>
    <col min="6408" max="6408" width="0.5703125" style="21" customWidth="1"/>
    <col min="6409" max="6409" width="13.28515625" style="21" customWidth="1"/>
    <col min="6410" max="6410" width="11.85546875" style="21" customWidth="1"/>
    <col min="6411" max="6411" width="1.140625" style="21" customWidth="1"/>
    <col min="6412" max="6412" width="12" style="21" customWidth="1"/>
    <col min="6413" max="6413" width="0.7109375" style="21" customWidth="1"/>
    <col min="6414" max="6414" width="11.85546875" style="21" customWidth="1"/>
    <col min="6415" max="6415" width="0.85546875" style="21" customWidth="1"/>
    <col min="6416" max="6416" width="11.5703125" style="21" customWidth="1"/>
    <col min="6417" max="6654" width="11.42578125" style="21"/>
    <col min="6655" max="6655" width="0.5703125" style="21" customWidth="1"/>
    <col min="6656" max="6656" width="6.140625" style="21" customWidth="1"/>
    <col min="6657" max="6657" width="5" style="21" customWidth="1"/>
    <col min="6658" max="6658" width="25.42578125" style="21" customWidth="1"/>
    <col min="6659" max="6659" width="1.7109375" style="21" customWidth="1"/>
    <col min="6660" max="6660" width="0.7109375" style="21" customWidth="1"/>
    <col min="6661" max="6661" width="10.85546875" style="21" customWidth="1"/>
    <col min="6662" max="6662" width="0.85546875" style="21" customWidth="1"/>
    <col min="6663" max="6663" width="11.140625" style="21" customWidth="1"/>
    <col min="6664" max="6664" width="0.5703125" style="21" customWidth="1"/>
    <col min="6665" max="6665" width="13.28515625" style="21" customWidth="1"/>
    <col min="6666" max="6666" width="11.85546875" style="21" customWidth="1"/>
    <col min="6667" max="6667" width="1.140625" style="21" customWidth="1"/>
    <col min="6668" max="6668" width="12" style="21" customWidth="1"/>
    <col min="6669" max="6669" width="0.7109375" style="21" customWidth="1"/>
    <col min="6670" max="6670" width="11.85546875" style="21" customWidth="1"/>
    <col min="6671" max="6671" width="0.85546875" style="21" customWidth="1"/>
    <col min="6672" max="6672" width="11.5703125" style="21" customWidth="1"/>
    <col min="6673" max="6910" width="11.42578125" style="21"/>
    <col min="6911" max="6911" width="0.5703125" style="21" customWidth="1"/>
    <col min="6912" max="6912" width="6.140625" style="21" customWidth="1"/>
    <col min="6913" max="6913" width="5" style="21" customWidth="1"/>
    <col min="6914" max="6914" width="25.42578125" style="21" customWidth="1"/>
    <col min="6915" max="6915" width="1.7109375" style="21" customWidth="1"/>
    <col min="6916" max="6916" width="0.7109375" style="21" customWidth="1"/>
    <col min="6917" max="6917" width="10.85546875" style="21" customWidth="1"/>
    <col min="6918" max="6918" width="0.85546875" style="21" customWidth="1"/>
    <col min="6919" max="6919" width="11.140625" style="21" customWidth="1"/>
    <col min="6920" max="6920" width="0.5703125" style="21" customWidth="1"/>
    <col min="6921" max="6921" width="13.28515625" style="21" customWidth="1"/>
    <col min="6922" max="6922" width="11.85546875" style="21" customWidth="1"/>
    <col min="6923" max="6923" width="1.140625" style="21" customWidth="1"/>
    <col min="6924" max="6924" width="12" style="21" customWidth="1"/>
    <col min="6925" max="6925" width="0.7109375" style="21" customWidth="1"/>
    <col min="6926" max="6926" width="11.85546875" style="21" customWidth="1"/>
    <col min="6927" max="6927" width="0.85546875" style="21" customWidth="1"/>
    <col min="6928" max="6928" width="11.5703125" style="21" customWidth="1"/>
    <col min="6929" max="7166" width="11.42578125" style="21"/>
    <col min="7167" max="7167" width="0.5703125" style="21" customWidth="1"/>
    <col min="7168" max="7168" width="6.140625" style="21" customWidth="1"/>
    <col min="7169" max="7169" width="5" style="21" customWidth="1"/>
    <col min="7170" max="7170" width="25.42578125" style="21" customWidth="1"/>
    <col min="7171" max="7171" width="1.7109375" style="21" customWidth="1"/>
    <col min="7172" max="7172" width="0.7109375" style="21" customWidth="1"/>
    <col min="7173" max="7173" width="10.85546875" style="21" customWidth="1"/>
    <col min="7174" max="7174" width="0.85546875" style="21" customWidth="1"/>
    <col min="7175" max="7175" width="11.140625" style="21" customWidth="1"/>
    <col min="7176" max="7176" width="0.5703125" style="21" customWidth="1"/>
    <col min="7177" max="7177" width="13.28515625" style="21" customWidth="1"/>
    <col min="7178" max="7178" width="11.85546875" style="21" customWidth="1"/>
    <col min="7179" max="7179" width="1.140625" style="21" customWidth="1"/>
    <col min="7180" max="7180" width="12" style="21" customWidth="1"/>
    <col min="7181" max="7181" width="0.7109375" style="21" customWidth="1"/>
    <col min="7182" max="7182" width="11.85546875" style="21" customWidth="1"/>
    <col min="7183" max="7183" width="0.85546875" style="21" customWidth="1"/>
    <col min="7184" max="7184" width="11.5703125" style="21" customWidth="1"/>
    <col min="7185" max="7422" width="11.42578125" style="21"/>
    <col min="7423" max="7423" width="0.5703125" style="21" customWidth="1"/>
    <col min="7424" max="7424" width="6.140625" style="21" customWidth="1"/>
    <col min="7425" max="7425" width="5" style="21" customWidth="1"/>
    <col min="7426" max="7426" width="25.42578125" style="21" customWidth="1"/>
    <col min="7427" max="7427" width="1.7109375" style="21" customWidth="1"/>
    <col min="7428" max="7428" width="0.7109375" style="21" customWidth="1"/>
    <col min="7429" max="7429" width="10.85546875" style="21" customWidth="1"/>
    <col min="7430" max="7430" width="0.85546875" style="21" customWidth="1"/>
    <col min="7431" max="7431" width="11.140625" style="21" customWidth="1"/>
    <col min="7432" max="7432" width="0.5703125" style="21" customWidth="1"/>
    <col min="7433" max="7433" width="13.28515625" style="21" customWidth="1"/>
    <col min="7434" max="7434" width="11.85546875" style="21" customWidth="1"/>
    <col min="7435" max="7435" width="1.140625" style="21" customWidth="1"/>
    <col min="7436" max="7436" width="12" style="21" customWidth="1"/>
    <col min="7437" max="7437" width="0.7109375" style="21" customWidth="1"/>
    <col min="7438" max="7438" width="11.85546875" style="21" customWidth="1"/>
    <col min="7439" max="7439" width="0.85546875" style="21" customWidth="1"/>
    <col min="7440" max="7440" width="11.5703125" style="21" customWidth="1"/>
    <col min="7441" max="7678" width="11.42578125" style="21"/>
    <col min="7679" max="7679" width="0.5703125" style="21" customWidth="1"/>
    <col min="7680" max="7680" width="6.140625" style="21" customWidth="1"/>
    <col min="7681" max="7681" width="5" style="21" customWidth="1"/>
    <col min="7682" max="7682" width="25.42578125" style="21" customWidth="1"/>
    <col min="7683" max="7683" width="1.7109375" style="21" customWidth="1"/>
    <col min="7684" max="7684" width="0.7109375" style="21" customWidth="1"/>
    <col min="7685" max="7685" width="10.85546875" style="21" customWidth="1"/>
    <col min="7686" max="7686" width="0.85546875" style="21" customWidth="1"/>
    <col min="7687" max="7687" width="11.140625" style="21" customWidth="1"/>
    <col min="7688" max="7688" width="0.5703125" style="21" customWidth="1"/>
    <col min="7689" max="7689" width="13.28515625" style="21" customWidth="1"/>
    <col min="7690" max="7690" width="11.85546875" style="21" customWidth="1"/>
    <col min="7691" max="7691" width="1.140625" style="21" customWidth="1"/>
    <col min="7692" max="7692" width="12" style="21" customWidth="1"/>
    <col min="7693" max="7693" width="0.7109375" style="21" customWidth="1"/>
    <col min="7694" max="7694" width="11.85546875" style="21" customWidth="1"/>
    <col min="7695" max="7695" width="0.85546875" style="21" customWidth="1"/>
    <col min="7696" max="7696" width="11.5703125" style="21" customWidth="1"/>
    <col min="7697" max="7934" width="11.42578125" style="21"/>
    <col min="7935" max="7935" width="0.5703125" style="21" customWidth="1"/>
    <col min="7936" max="7936" width="6.140625" style="21" customWidth="1"/>
    <col min="7937" max="7937" width="5" style="21" customWidth="1"/>
    <col min="7938" max="7938" width="25.42578125" style="21" customWidth="1"/>
    <col min="7939" max="7939" width="1.7109375" style="21" customWidth="1"/>
    <col min="7940" max="7940" width="0.7109375" style="21" customWidth="1"/>
    <col min="7941" max="7941" width="10.85546875" style="21" customWidth="1"/>
    <col min="7942" max="7942" width="0.85546875" style="21" customWidth="1"/>
    <col min="7943" max="7943" width="11.140625" style="21" customWidth="1"/>
    <col min="7944" max="7944" width="0.5703125" style="21" customWidth="1"/>
    <col min="7945" max="7945" width="13.28515625" style="21" customWidth="1"/>
    <col min="7946" max="7946" width="11.85546875" style="21" customWidth="1"/>
    <col min="7947" max="7947" width="1.140625" style="21" customWidth="1"/>
    <col min="7948" max="7948" width="12" style="21" customWidth="1"/>
    <col min="7949" max="7949" width="0.7109375" style="21" customWidth="1"/>
    <col min="7950" max="7950" width="11.85546875" style="21" customWidth="1"/>
    <col min="7951" max="7951" width="0.85546875" style="21" customWidth="1"/>
    <col min="7952" max="7952" width="11.5703125" style="21" customWidth="1"/>
    <col min="7953" max="8190" width="11.42578125" style="21"/>
    <col min="8191" max="8191" width="0.5703125" style="21" customWidth="1"/>
    <col min="8192" max="8192" width="6.140625" style="21" customWidth="1"/>
    <col min="8193" max="8193" width="5" style="21" customWidth="1"/>
    <col min="8194" max="8194" width="25.42578125" style="21" customWidth="1"/>
    <col min="8195" max="8195" width="1.7109375" style="21" customWidth="1"/>
    <col min="8196" max="8196" width="0.7109375" style="21" customWidth="1"/>
    <col min="8197" max="8197" width="10.85546875" style="21" customWidth="1"/>
    <col min="8198" max="8198" width="0.85546875" style="21" customWidth="1"/>
    <col min="8199" max="8199" width="11.140625" style="21" customWidth="1"/>
    <col min="8200" max="8200" width="0.5703125" style="21" customWidth="1"/>
    <col min="8201" max="8201" width="13.28515625" style="21" customWidth="1"/>
    <col min="8202" max="8202" width="11.85546875" style="21" customWidth="1"/>
    <col min="8203" max="8203" width="1.140625" style="21" customWidth="1"/>
    <col min="8204" max="8204" width="12" style="21" customWidth="1"/>
    <col min="8205" max="8205" width="0.7109375" style="21" customWidth="1"/>
    <col min="8206" max="8206" width="11.85546875" style="21" customWidth="1"/>
    <col min="8207" max="8207" width="0.85546875" style="21" customWidth="1"/>
    <col min="8208" max="8208" width="11.5703125" style="21" customWidth="1"/>
    <col min="8209" max="8446" width="11.42578125" style="21"/>
    <col min="8447" max="8447" width="0.5703125" style="21" customWidth="1"/>
    <col min="8448" max="8448" width="6.140625" style="21" customWidth="1"/>
    <col min="8449" max="8449" width="5" style="21" customWidth="1"/>
    <col min="8450" max="8450" width="25.42578125" style="21" customWidth="1"/>
    <col min="8451" max="8451" width="1.7109375" style="21" customWidth="1"/>
    <col min="8452" max="8452" width="0.7109375" style="21" customWidth="1"/>
    <col min="8453" max="8453" width="10.85546875" style="21" customWidth="1"/>
    <col min="8454" max="8454" width="0.85546875" style="21" customWidth="1"/>
    <col min="8455" max="8455" width="11.140625" style="21" customWidth="1"/>
    <col min="8456" max="8456" width="0.5703125" style="21" customWidth="1"/>
    <col min="8457" max="8457" width="13.28515625" style="21" customWidth="1"/>
    <col min="8458" max="8458" width="11.85546875" style="21" customWidth="1"/>
    <col min="8459" max="8459" width="1.140625" style="21" customWidth="1"/>
    <col min="8460" max="8460" width="12" style="21" customWidth="1"/>
    <col min="8461" max="8461" width="0.7109375" style="21" customWidth="1"/>
    <col min="8462" max="8462" width="11.85546875" style="21" customWidth="1"/>
    <col min="8463" max="8463" width="0.85546875" style="21" customWidth="1"/>
    <col min="8464" max="8464" width="11.5703125" style="21" customWidth="1"/>
    <col min="8465" max="8702" width="11.42578125" style="21"/>
    <col min="8703" max="8703" width="0.5703125" style="21" customWidth="1"/>
    <col min="8704" max="8704" width="6.140625" style="21" customWidth="1"/>
    <col min="8705" max="8705" width="5" style="21" customWidth="1"/>
    <col min="8706" max="8706" width="25.42578125" style="21" customWidth="1"/>
    <col min="8707" max="8707" width="1.7109375" style="21" customWidth="1"/>
    <col min="8708" max="8708" width="0.7109375" style="21" customWidth="1"/>
    <col min="8709" max="8709" width="10.85546875" style="21" customWidth="1"/>
    <col min="8710" max="8710" width="0.85546875" style="21" customWidth="1"/>
    <col min="8711" max="8711" width="11.140625" style="21" customWidth="1"/>
    <col min="8712" max="8712" width="0.5703125" style="21" customWidth="1"/>
    <col min="8713" max="8713" width="13.28515625" style="21" customWidth="1"/>
    <col min="8714" max="8714" width="11.85546875" style="21" customWidth="1"/>
    <col min="8715" max="8715" width="1.140625" style="21" customWidth="1"/>
    <col min="8716" max="8716" width="12" style="21" customWidth="1"/>
    <col min="8717" max="8717" width="0.7109375" style="21" customWidth="1"/>
    <col min="8718" max="8718" width="11.85546875" style="21" customWidth="1"/>
    <col min="8719" max="8719" width="0.85546875" style="21" customWidth="1"/>
    <col min="8720" max="8720" width="11.5703125" style="21" customWidth="1"/>
    <col min="8721" max="8958" width="11.42578125" style="21"/>
    <col min="8959" max="8959" width="0.5703125" style="21" customWidth="1"/>
    <col min="8960" max="8960" width="6.140625" style="21" customWidth="1"/>
    <col min="8961" max="8961" width="5" style="21" customWidth="1"/>
    <col min="8962" max="8962" width="25.42578125" style="21" customWidth="1"/>
    <col min="8963" max="8963" width="1.7109375" style="21" customWidth="1"/>
    <col min="8964" max="8964" width="0.7109375" style="21" customWidth="1"/>
    <col min="8965" max="8965" width="10.85546875" style="21" customWidth="1"/>
    <col min="8966" max="8966" width="0.85546875" style="21" customWidth="1"/>
    <col min="8967" max="8967" width="11.140625" style="21" customWidth="1"/>
    <col min="8968" max="8968" width="0.5703125" style="21" customWidth="1"/>
    <col min="8969" max="8969" width="13.28515625" style="21" customWidth="1"/>
    <col min="8970" max="8970" width="11.85546875" style="21" customWidth="1"/>
    <col min="8971" max="8971" width="1.140625" style="21" customWidth="1"/>
    <col min="8972" max="8972" width="12" style="21" customWidth="1"/>
    <col min="8973" max="8973" width="0.7109375" style="21" customWidth="1"/>
    <col min="8974" max="8974" width="11.85546875" style="21" customWidth="1"/>
    <col min="8975" max="8975" width="0.85546875" style="21" customWidth="1"/>
    <col min="8976" max="8976" width="11.5703125" style="21" customWidth="1"/>
    <col min="8977" max="9214" width="11.42578125" style="21"/>
    <col min="9215" max="9215" width="0.5703125" style="21" customWidth="1"/>
    <col min="9216" max="9216" width="6.140625" style="21" customWidth="1"/>
    <col min="9217" max="9217" width="5" style="21" customWidth="1"/>
    <col min="9218" max="9218" width="25.42578125" style="21" customWidth="1"/>
    <col min="9219" max="9219" width="1.7109375" style="21" customWidth="1"/>
    <col min="9220" max="9220" width="0.7109375" style="21" customWidth="1"/>
    <col min="9221" max="9221" width="10.85546875" style="21" customWidth="1"/>
    <col min="9222" max="9222" width="0.85546875" style="21" customWidth="1"/>
    <col min="9223" max="9223" width="11.140625" style="21" customWidth="1"/>
    <col min="9224" max="9224" width="0.5703125" style="21" customWidth="1"/>
    <col min="9225" max="9225" width="13.28515625" style="21" customWidth="1"/>
    <col min="9226" max="9226" width="11.85546875" style="21" customWidth="1"/>
    <col min="9227" max="9227" width="1.140625" style="21" customWidth="1"/>
    <col min="9228" max="9228" width="12" style="21" customWidth="1"/>
    <col min="9229" max="9229" width="0.7109375" style="21" customWidth="1"/>
    <col min="9230" max="9230" width="11.85546875" style="21" customWidth="1"/>
    <col min="9231" max="9231" width="0.85546875" style="21" customWidth="1"/>
    <col min="9232" max="9232" width="11.5703125" style="21" customWidth="1"/>
    <col min="9233" max="9470" width="11.42578125" style="21"/>
    <col min="9471" max="9471" width="0.5703125" style="21" customWidth="1"/>
    <col min="9472" max="9472" width="6.140625" style="21" customWidth="1"/>
    <col min="9473" max="9473" width="5" style="21" customWidth="1"/>
    <col min="9474" max="9474" width="25.42578125" style="21" customWidth="1"/>
    <col min="9475" max="9475" width="1.7109375" style="21" customWidth="1"/>
    <col min="9476" max="9476" width="0.7109375" style="21" customWidth="1"/>
    <col min="9477" max="9477" width="10.85546875" style="21" customWidth="1"/>
    <col min="9478" max="9478" width="0.85546875" style="21" customWidth="1"/>
    <col min="9479" max="9479" width="11.140625" style="21" customWidth="1"/>
    <col min="9480" max="9480" width="0.5703125" style="21" customWidth="1"/>
    <col min="9481" max="9481" width="13.28515625" style="21" customWidth="1"/>
    <col min="9482" max="9482" width="11.85546875" style="21" customWidth="1"/>
    <col min="9483" max="9483" width="1.140625" style="21" customWidth="1"/>
    <col min="9484" max="9484" width="12" style="21" customWidth="1"/>
    <col min="9485" max="9485" width="0.7109375" style="21" customWidth="1"/>
    <col min="9486" max="9486" width="11.85546875" style="21" customWidth="1"/>
    <col min="9487" max="9487" width="0.85546875" style="21" customWidth="1"/>
    <col min="9488" max="9488" width="11.5703125" style="21" customWidth="1"/>
    <col min="9489" max="9726" width="11.42578125" style="21"/>
    <col min="9727" max="9727" width="0.5703125" style="21" customWidth="1"/>
    <col min="9728" max="9728" width="6.140625" style="21" customWidth="1"/>
    <col min="9729" max="9729" width="5" style="21" customWidth="1"/>
    <col min="9730" max="9730" width="25.42578125" style="21" customWidth="1"/>
    <col min="9731" max="9731" width="1.7109375" style="21" customWidth="1"/>
    <col min="9732" max="9732" width="0.7109375" style="21" customWidth="1"/>
    <col min="9733" max="9733" width="10.85546875" style="21" customWidth="1"/>
    <col min="9734" max="9734" width="0.85546875" style="21" customWidth="1"/>
    <col min="9735" max="9735" width="11.140625" style="21" customWidth="1"/>
    <col min="9736" max="9736" width="0.5703125" style="21" customWidth="1"/>
    <col min="9737" max="9737" width="13.28515625" style="21" customWidth="1"/>
    <col min="9738" max="9738" width="11.85546875" style="21" customWidth="1"/>
    <col min="9739" max="9739" width="1.140625" style="21" customWidth="1"/>
    <col min="9740" max="9740" width="12" style="21" customWidth="1"/>
    <col min="9741" max="9741" width="0.7109375" style="21" customWidth="1"/>
    <col min="9742" max="9742" width="11.85546875" style="21" customWidth="1"/>
    <col min="9743" max="9743" width="0.85546875" style="21" customWidth="1"/>
    <col min="9744" max="9744" width="11.5703125" style="21" customWidth="1"/>
    <col min="9745" max="9982" width="11.42578125" style="21"/>
    <col min="9983" max="9983" width="0.5703125" style="21" customWidth="1"/>
    <col min="9984" max="9984" width="6.140625" style="21" customWidth="1"/>
    <col min="9985" max="9985" width="5" style="21" customWidth="1"/>
    <col min="9986" max="9986" width="25.42578125" style="21" customWidth="1"/>
    <col min="9987" max="9987" width="1.7109375" style="21" customWidth="1"/>
    <col min="9988" max="9988" width="0.7109375" style="21" customWidth="1"/>
    <col min="9989" max="9989" width="10.85546875" style="21" customWidth="1"/>
    <col min="9990" max="9990" width="0.85546875" style="21" customWidth="1"/>
    <col min="9991" max="9991" width="11.140625" style="21" customWidth="1"/>
    <col min="9992" max="9992" width="0.5703125" style="21" customWidth="1"/>
    <col min="9993" max="9993" width="13.28515625" style="21" customWidth="1"/>
    <col min="9994" max="9994" width="11.85546875" style="21" customWidth="1"/>
    <col min="9995" max="9995" width="1.140625" style="21" customWidth="1"/>
    <col min="9996" max="9996" width="12" style="21" customWidth="1"/>
    <col min="9997" max="9997" width="0.7109375" style="21" customWidth="1"/>
    <col min="9998" max="9998" width="11.85546875" style="21" customWidth="1"/>
    <col min="9999" max="9999" width="0.85546875" style="21" customWidth="1"/>
    <col min="10000" max="10000" width="11.5703125" style="21" customWidth="1"/>
    <col min="10001" max="10238" width="11.42578125" style="21"/>
    <col min="10239" max="10239" width="0.5703125" style="21" customWidth="1"/>
    <col min="10240" max="10240" width="6.140625" style="21" customWidth="1"/>
    <col min="10241" max="10241" width="5" style="21" customWidth="1"/>
    <col min="10242" max="10242" width="25.42578125" style="21" customWidth="1"/>
    <col min="10243" max="10243" width="1.7109375" style="21" customWidth="1"/>
    <col min="10244" max="10244" width="0.7109375" style="21" customWidth="1"/>
    <col min="10245" max="10245" width="10.85546875" style="21" customWidth="1"/>
    <col min="10246" max="10246" width="0.85546875" style="21" customWidth="1"/>
    <col min="10247" max="10247" width="11.140625" style="21" customWidth="1"/>
    <col min="10248" max="10248" width="0.5703125" style="21" customWidth="1"/>
    <col min="10249" max="10249" width="13.28515625" style="21" customWidth="1"/>
    <col min="10250" max="10250" width="11.85546875" style="21" customWidth="1"/>
    <col min="10251" max="10251" width="1.140625" style="21" customWidth="1"/>
    <col min="10252" max="10252" width="12" style="21" customWidth="1"/>
    <col min="10253" max="10253" width="0.7109375" style="21" customWidth="1"/>
    <col min="10254" max="10254" width="11.85546875" style="21" customWidth="1"/>
    <col min="10255" max="10255" width="0.85546875" style="21" customWidth="1"/>
    <col min="10256" max="10256" width="11.5703125" style="21" customWidth="1"/>
    <col min="10257" max="10494" width="11.42578125" style="21"/>
    <col min="10495" max="10495" width="0.5703125" style="21" customWidth="1"/>
    <col min="10496" max="10496" width="6.140625" style="21" customWidth="1"/>
    <col min="10497" max="10497" width="5" style="21" customWidth="1"/>
    <col min="10498" max="10498" width="25.42578125" style="21" customWidth="1"/>
    <col min="10499" max="10499" width="1.7109375" style="21" customWidth="1"/>
    <col min="10500" max="10500" width="0.7109375" style="21" customWidth="1"/>
    <col min="10501" max="10501" width="10.85546875" style="21" customWidth="1"/>
    <col min="10502" max="10502" width="0.85546875" style="21" customWidth="1"/>
    <col min="10503" max="10503" width="11.140625" style="21" customWidth="1"/>
    <col min="10504" max="10504" width="0.5703125" style="21" customWidth="1"/>
    <col min="10505" max="10505" width="13.28515625" style="21" customWidth="1"/>
    <col min="10506" max="10506" width="11.85546875" style="21" customWidth="1"/>
    <col min="10507" max="10507" width="1.140625" style="21" customWidth="1"/>
    <col min="10508" max="10508" width="12" style="21" customWidth="1"/>
    <col min="10509" max="10509" width="0.7109375" style="21" customWidth="1"/>
    <col min="10510" max="10510" width="11.85546875" style="21" customWidth="1"/>
    <col min="10511" max="10511" width="0.85546875" style="21" customWidth="1"/>
    <col min="10512" max="10512" width="11.5703125" style="21" customWidth="1"/>
    <col min="10513" max="10750" width="11.42578125" style="21"/>
    <col min="10751" max="10751" width="0.5703125" style="21" customWidth="1"/>
    <col min="10752" max="10752" width="6.140625" style="21" customWidth="1"/>
    <col min="10753" max="10753" width="5" style="21" customWidth="1"/>
    <col min="10754" max="10754" width="25.42578125" style="21" customWidth="1"/>
    <col min="10755" max="10755" width="1.7109375" style="21" customWidth="1"/>
    <col min="10756" max="10756" width="0.7109375" style="21" customWidth="1"/>
    <col min="10757" max="10757" width="10.85546875" style="21" customWidth="1"/>
    <col min="10758" max="10758" width="0.85546875" style="21" customWidth="1"/>
    <col min="10759" max="10759" width="11.140625" style="21" customWidth="1"/>
    <col min="10760" max="10760" width="0.5703125" style="21" customWidth="1"/>
    <col min="10761" max="10761" width="13.28515625" style="21" customWidth="1"/>
    <col min="10762" max="10762" width="11.85546875" style="21" customWidth="1"/>
    <col min="10763" max="10763" width="1.140625" style="21" customWidth="1"/>
    <col min="10764" max="10764" width="12" style="21" customWidth="1"/>
    <col min="10765" max="10765" width="0.7109375" style="21" customWidth="1"/>
    <col min="10766" max="10766" width="11.85546875" style="21" customWidth="1"/>
    <col min="10767" max="10767" width="0.85546875" style="21" customWidth="1"/>
    <col min="10768" max="10768" width="11.5703125" style="21" customWidth="1"/>
    <col min="10769" max="11006" width="11.42578125" style="21"/>
    <col min="11007" max="11007" width="0.5703125" style="21" customWidth="1"/>
    <col min="11008" max="11008" width="6.140625" style="21" customWidth="1"/>
    <col min="11009" max="11009" width="5" style="21" customWidth="1"/>
    <col min="11010" max="11010" width="25.42578125" style="21" customWidth="1"/>
    <col min="11011" max="11011" width="1.7109375" style="21" customWidth="1"/>
    <col min="11012" max="11012" width="0.7109375" style="21" customWidth="1"/>
    <col min="11013" max="11013" width="10.85546875" style="21" customWidth="1"/>
    <col min="11014" max="11014" width="0.85546875" style="21" customWidth="1"/>
    <col min="11015" max="11015" width="11.140625" style="21" customWidth="1"/>
    <col min="11016" max="11016" width="0.5703125" style="21" customWidth="1"/>
    <col min="11017" max="11017" width="13.28515625" style="21" customWidth="1"/>
    <col min="11018" max="11018" width="11.85546875" style="21" customWidth="1"/>
    <col min="11019" max="11019" width="1.140625" style="21" customWidth="1"/>
    <col min="11020" max="11020" width="12" style="21" customWidth="1"/>
    <col min="11021" max="11021" width="0.7109375" style="21" customWidth="1"/>
    <col min="11022" max="11022" width="11.85546875" style="21" customWidth="1"/>
    <col min="11023" max="11023" width="0.85546875" style="21" customWidth="1"/>
    <col min="11024" max="11024" width="11.5703125" style="21" customWidth="1"/>
    <col min="11025" max="11262" width="11.42578125" style="21"/>
    <col min="11263" max="11263" width="0.5703125" style="21" customWidth="1"/>
    <col min="11264" max="11264" width="6.140625" style="21" customWidth="1"/>
    <col min="11265" max="11265" width="5" style="21" customWidth="1"/>
    <col min="11266" max="11266" width="25.42578125" style="21" customWidth="1"/>
    <col min="11267" max="11267" width="1.7109375" style="21" customWidth="1"/>
    <col min="11268" max="11268" width="0.7109375" style="21" customWidth="1"/>
    <col min="11269" max="11269" width="10.85546875" style="21" customWidth="1"/>
    <col min="11270" max="11270" width="0.85546875" style="21" customWidth="1"/>
    <col min="11271" max="11271" width="11.140625" style="21" customWidth="1"/>
    <col min="11272" max="11272" width="0.5703125" style="21" customWidth="1"/>
    <col min="11273" max="11273" width="13.28515625" style="21" customWidth="1"/>
    <col min="11274" max="11274" width="11.85546875" style="21" customWidth="1"/>
    <col min="11275" max="11275" width="1.140625" style="21" customWidth="1"/>
    <col min="11276" max="11276" width="12" style="21" customWidth="1"/>
    <col min="11277" max="11277" width="0.7109375" style="21" customWidth="1"/>
    <col min="11278" max="11278" width="11.85546875" style="21" customWidth="1"/>
    <col min="11279" max="11279" width="0.85546875" style="21" customWidth="1"/>
    <col min="11280" max="11280" width="11.5703125" style="21" customWidth="1"/>
    <col min="11281" max="11518" width="11.42578125" style="21"/>
    <col min="11519" max="11519" width="0.5703125" style="21" customWidth="1"/>
    <col min="11520" max="11520" width="6.140625" style="21" customWidth="1"/>
    <col min="11521" max="11521" width="5" style="21" customWidth="1"/>
    <col min="11522" max="11522" width="25.42578125" style="21" customWidth="1"/>
    <col min="11523" max="11523" width="1.7109375" style="21" customWidth="1"/>
    <col min="11524" max="11524" width="0.7109375" style="21" customWidth="1"/>
    <col min="11525" max="11525" width="10.85546875" style="21" customWidth="1"/>
    <col min="11526" max="11526" width="0.85546875" style="21" customWidth="1"/>
    <col min="11527" max="11527" width="11.140625" style="21" customWidth="1"/>
    <col min="11528" max="11528" width="0.5703125" style="21" customWidth="1"/>
    <col min="11529" max="11529" width="13.28515625" style="21" customWidth="1"/>
    <col min="11530" max="11530" width="11.85546875" style="21" customWidth="1"/>
    <col min="11531" max="11531" width="1.140625" style="21" customWidth="1"/>
    <col min="11532" max="11532" width="12" style="21" customWidth="1"/>
    <col min="11533" max="11533" width="0.7109375" style="21" customWidth="1"/>
    <col min="11534" max="11534" width="11.85546875" style="21" customWidth="1"/>
    <col min="11535" max="11535" width="0.85546875" style="21" customWidth="1"/>
    <col min="11536" max="11536" width="11.5703125" style="21" customWidth="1"/>
    <col min="11537" max="11774" width="11.42578125" style="21"/>
    <col min="11775" max="11775" width="0.5703125" style="21" customWidth="1"/>
    <col min="11776" max="11776" width="6.140625" style="21" customWidth="1"/>
    <col min="11777" max="11777" width="5" style="21" customWidth="1"/>
    <col min="11778" max="11778" width="25.42578125" style="21" customWidth="1"/>
    <col min="11779" max="11779" width="1.7109375" style="21" customWidth="1"/>
    <col min="11780" max="11780" width="0.7109375" style="21" customWidth="1"/>
    <col min="11781" max="11781" width="10.85546875" style="21" customWidth="1"/>
    <col min="11782" max="11782" width="0.85546875" style="21" customWidth="1"/>
    <col min="11783" max="11783" width="11.140625" style="21" customWidth="1"/>
    <col min="11784" max="11784" width="0.5703125" style="21" customWidth="1"/>
    <col min="11785" max="11785" width="13.28515625" style="21" customWidth="1"/>
    <col min="11786" max="11786" width="11.85546875" style="21" customWidth="1"/>
    <col min="11787" max="11787" width="1.140625" style="21" customWidth="1"/>
    <col min="11788" max="11788" width="12" style="21" customWidth="1"/>
    <col min="11789" max="11789" width="0.7109375" style="21" customWidth="1"/>
    <col min="11790" max="11790" width="11.85546875" style="21" customWidth="1"/>
    <col min="11791" max="11791" width="0.85546875" style="21" customWidth="1"/>
    <col min="11792" max="11792" width="11.5703125" style="21" customWidth="1"/>
    <col min="11793" max="12030" width="11.42578125" style="21"/>
    <col min="12031" max="12031" width="0.5703125" style="21" customWidth="1"/>
    <col min="12032" max="12032" width="6.140625" style="21" customWidth="1"/>
    <col min="12033" max="12033" width="5" style="21" customWidth="1"/>
    <col min="12034" max="12034" width="25.42578125" style="21" customWidth="1"/>
    <col min="12035" max="12035" width="1.7109375" style="21" customWidth="1"/>
    <col min="12036" max="12036" width="0.7109375" style="21" customWidth="1"/>
    <col min="12037" max="12037" width="10.85546875" style="21" customWidth="1"/>
    <col min="12038" max="12038" width="0.85546875" style="21" customWidth="1"/>
    <col min="12039" max="12039" width="11.140625" style="21" customWidth="1"/>
    <col min="12040" max="12040" width="0.5703125" style="21" customWidth="1"/>
    <col min="12041" max="12041" width="13.28515625" style="21" customWidth="1"/>
    <col min="12042" max="12042" width="11.85546875" style="21" customWidth="1"/>
    <col min="12043" max="12043" width="1.140625" style="21" customWidth="1"/>
    <col min="12044" max="12044" width="12" style="21" customWidth="1"/>
    <col min="12045" max="12045" width="0.7109375" style="21" customWidth="1"/>
    <col min="12046" max="12046" width="11.85546875" style="21" customWidth="1"/>
    <col min="12047" max="12047" width="0.85546875" style="21" customWidth="1"/>
    <col min="12048" max="12048" width="11.5703125" style="21" customWidth="1"/>
    <col min="12049" max="12286" width="11.42578125" style="21"/>
    <col min="12287" max="12287" width="0.5703125" style="21" customWidth="1"/>
    <col min="12288" max="12288" width="6.140625" style="21" customWidth="1"/>
    <col min="12289" max="12289" width="5" style="21" customWidth="1"/>
    <col min="12290" max="12290" width="25.42578125" style="21" customWidth="1"/>
    <col min="12291" max="12291" width="1.7109375" style="21" customWidth="1"/>
    <col min="12292" max="12292" width="0.7109375" style="21" customWidth="1"/>
    <col min="12293" max="12293" width="10.85546875" style="21" customWidth="1"/>
    <col min="12294" max="12294" width="0.85546875" style="21" customWidth="1"/>
    <col min="12295" max="12295" width="11.140625" style="21" customWidth="1"/>
    <col min="12296" max="12296" width="0.5703125" style="21" customWidth="1"/>
    <col min="12297" max="12297" width="13.28515625" style="21" customWidth="1"/>
    <col min="12298" max="12298" width="11.85546875" style="21" customWidth="1"/>
    <col min="12299" max="12299" width="1.140625" style="21" customWidth="1"/>
    <col min="12300" max="12300" width="12" style="21" customWidth="1"/>
    <col min="12301" max="12301" width="0.7109375" style="21" customWidth="1"/>
    <col min="12302" max="12302" width="11.85546875" style="21" customWidth="1"/>
    <col min="12303" max="12303" width="0.85546875" style="21" customWidth="1"/>
    <col min="12304" max="12304" width="11.5703125" style="21" customWidth="1"/>
    <col min="12305" max="12542" width="11.42578125" style="21"/>
    <col min="12543" max="12543" width="0.5703125" style="21" customWidth="1"/>
    <col min="12544" max="12544" width="6.140625" style="21" customWidth="1"/>
    <col min="12545" max="12545" width="5" style="21" customWidth="1"/>
    <col min="12546" max="12546" width="25.42578125" style="21" customWidth="1"/>
    <col min="12547" max="12547" width="1.7109375" style="21" customWidth="1"/>
    <col min="12548" max="12548" width="0.7109375" style="21" customWidth="1"/>
    <col min="12549" max="12549" width="10.85546875" style="21" customWidth="1"/>
    <col min="12550" max="12550" width="0.85546875" style="21" customWidth="1"/>
    <col min="12551" max="12551" width="11.140625" style="21" customWidth="1"/>
    <col min="12552" max="12552" width="0.5703125" style="21" customWidth="1"/>
    <col min="12553" max="12553" width="13.28515625" style="21" customWidth="1"/>
    <col min="12554" max="12554" width="11.85546875" style="21" customWidth="1"/>
    <col min="12555" max="12555" width="1.140625" style="21" customWidth="1"/>
    <col min="12556" max="12556" width="12" style="21" customWidth="1"/>
    <col min="12557" max="12557" width="0.7109375" style="21" customWidth="1"/>
    <col min="12558" max="12558" width="11.85546875" style="21" customWidth="1"/>
    <col min="12559" max="12559" width="0.85546875" style="21" customWidth="1"/>
    <col min="12560" max="12560" width="11.5703125" style="21" customWidth="1"/>
    <col min="12561" max="12798" width="11.42578125" style="21"/>
    <col min="12799" max="12799" width="0.5703125" style="21" customWidth="1"/>
    <col min="12800" max="12800" width="6.140625" style="21" customWidth="1"/>
    <col min="12801" max="12801" width="5" style="21" customWidth="1"/>
    <col min="12802" max="12802" width="25.42578125" style="21" customWidth="1"/>
    <col min="12803" max="12803" width="1.7109375" style="21" customWidth="1"/>
    <col min="12804" max="12804" width="0.7109375" style="21" customWidth="1"/>
    <col min="12805" max="12805" width="10.85546875" style="21" customWidth="1"/>
    <col min="12806" max="12806" width="0.85546875" style="21" customWidth="1"/>
    <col min="12807" max="12807" width="11.140625" style="21" customWidth="1"/>
    <col min="12808" max="12808" width="0.5703125" style="21" customWidth="1"/>
    <col min="12809" max="12809" width="13.28515625" style="21" customWidth="1"/>
    <col min="12810" max="12810" width="11.85546875" style="21" customWidth="1"/>
    <col min="12811" max="12811" width="1.140625" style="21" customWidth="1"/>
    <col min="12812" max="12812" width="12" style="21" customWidth="1"/>
    <col min="12813" max="12813" width="0.7109375" style="21" customWidth="1"/>
    <col min="12814" max="12814" width="11.85546875" style="21" customWidth="1"/>
    <col min="12815" max="12815" width="0.85546875" style="21" customWidth="1"/>
    <col min="12816" max="12816" width="11.5703125" style="21" customWidth="1"/>
    <col min="12817" max="13054" width="11.42578125" style="21"/>
    <col min="13055" max="13055" width="0.5703125" style="21" customWidth="1"/>
    <col min="13056" max="13056" width="6.140625" style="21" customWidth="1"/>
    <col min="13057" max="13057" width="5" style="21" customWidth="1"/>
    <col min="13058" max="13058" width="25.42578125" style="21" customWidth="1"/>
    <col min="13059" max="13059" width="1.7109375" style="21" customWidth="1"/>
    <col min="13060" max="13060" width="0.7109375" style="21" customWidth="1"/>
    <col min="13061" max="13061" width="10.85546875" style="21" customWidth="1"/>
    <col min="13062" max="13062" width="0.85546875" style="21" customWidth="1"/>
    <col min="13063" max="13063" width="11.140625" style="21" customWidth="1"/>
    <col min="13064" max="13064" width="0.5703125" style="21" customWidth="1"/>
    <col min="13065" max="13065" width="13.28515625" style="21" customWidth="1"/>
    <col min="13066" max="13066" width="11.85546875" style="21" customWidth="1"/>
    <col min="13067" max="13067" width="1.140625" style="21" customWidth="1"/>
    <col min="13068" max="13068" width="12" style="21" customWidth="1"/>
    <col min="13069" max="13069" width="0.7109375" style="21" customWidth="1"/>
    <col min="13070" max="13070" width="11.85546875" style="21" customWidth="1"/>
    <col min="13071" max="13071" width="0.85546875" style="21" customWidth="1"/>
    <col min="13072" max="13072" width="11.5703125" style="21" customWidth="1"/>
    <col min="13073" max="13310" width="11.42578125" style="21"/>
    <col min="13311" max="13311" width="0.5703125" style="21" customWidth="1"/>
    <col min="13312" max="13312" width="6.140625" style="21" customWidth="1"/>
    <col min="13313" max="13313" width="5" style="21" customWidth="1"/>
    <col min="13314" max="13314" width="25.42578125" style="21" customWidth="1"/>
    <col min="13315" max="13315" width="1.7109375" style="21" customWidth="1"/>
    <col min="13316" max="13316" width="0.7109375" style="21" customWidth="1"/>
    <col min="13317" max="13317" width="10.85546875" style="21" customWidth="1"/>
    <col min="13318" max="13318" width="0.85546875" style="21" customWidth="1"/>
    <col min="13319" max="13319" width="11.140625" style="21" customWidth="1"/>
    <col min="13320" max="13320" width="0.5703125" style="21" customWidth="1"/>
    <col min="13321" max="13321" width="13.28515625" style="21" customWidth="1"/>
    <col min="13322" max="13322" width="11.85546875" style="21" customWidth="1"/>
    <col min="13323" max="13323" width="1.140625" style="21" customWidth="1"/>
    <col min="13324" max="13324" width="12" style="21" customWidth="1"/>
    <col min="13325" max="13325" width="0.7109375" style="21" customWidth="1"/>
    <col min="13326" max="13326" width="11.85546875" style="21" customWidth="1"/>
    <col min="13327" max="13327" width="0.85546875" style="21" customWidth="1"/>
    <col min="13328" max="13328" width="11.5703125" style="21" customWidth="1"/>
    <col min="13329" max="13566" width="11.42578125" style="21"/>
    <col min="13567" max="13567" width="0.5703125" style="21" customWidth="1"/>
    <col min="13568" max="13568" width="6.140625" style="21" customWidth="1"/>
    <col min="13569" max="13569" width="5" style="21" customWidth="1"/>
    <col min="13570" max="13570" width="25.42578125" style="21" customWidth="1"/>
    <col min="13571" max="13571" width="1.7109375" style="21" customWidth="1"/>
    <col min="13572" max="13572" width="0.7109375" style="21" customWidth="1"/>
    <col min="13573" max="13573" width="10.85546875" style="21" customWidth="1"/>
    <col min="13574" max="13574" width="0.85546875" style="21" customWidth="1"/>
    <col min="13575" max="13575" width="11.140625" style="21" customWidth="1"/>
    <col min="13576" max="13576" width="0.5703125" style="21" customWidth="1"/>
    <col min="13577" max="13577" width="13.28515625" style="21" customWidth="1"/>
    <col min="13578" max="13578" width="11.85546875" style="21" customWidth="1"/>
    <col min="13579" max="13579" width="1.140625" style="21" customWidth="1"/>
    <col min="13580" max="13580" width="12" style="21" customWidth="1"/>
    <col min="13581" max="13581" width="0.7109375" style="21" customWidth="1"/>
    <col min="13582" max="13582" width="11.85546875" style="21" customWidth="1"/>
    <col min="13583" max="13583" width="0.85546875" style="21" customWidth="1"/>
    <col min="13584" max="13584" width="11.5703125" style="21" customWidth="1"/>
    <col min="13585" max="13822" width="11.42578125" style="21"/>
    <col min="13823" max="13823" width="0.5703125" style="21" customWidth="1"/>
    <col min="13824" max="13824" width="6.140625" style="21" customWidth="1"/>
    <col min="13825" max="13825" width="5" style="21" customWidth="1"/>
    <col min="13826" max="13826" width="25.42578125" style="21" customWidth="1"/>
    <col min="13827" max="13827" width="1.7109375" style="21" customWidth="1"/>
    <col min="13828" max="13828" width="0.7109375" style="21" customWidth="1"/>
    <col min="13829" max="13829" width="10.85546875" style="21" customWidth="1"/>
    <col min="13830" max="13830" width="0.85546875" style="21" customWidth="1"/>
    <col min="13831" max="13831" width="11.140625" style="21" customWidth="1"/>
    <col min="13832" max="13832" width="0.5703125" style="21" customWidth="1"/>
    <col min="13833" max="13833" width="13.28515625" style="21" customWidth="1"/>
    <col min="13834" max="13834" width="11.85546875" style="21" customWidth="1"/>
    <col min="13835" max="13835" width="1.140625" style="21" customWidth="1"/>
    <col min="13836" max="13836" width="12" style="21" customWidth="1"/>
    <col min="13837" max="13837" width="0.7109375" style="21" customWidth="1"/>
    <col min="13838" max="13838" width="11.85546875" style="21" customWidth="1"/>
    <col min="13839" max="13839" width="0.85546875" style="21" customWidth="1"/>
    <col min="13840" max="13840" width="11.5703125" style="21" customWidth="1"/>
    <col min="13841" max="14078" width="11.42578125" style="21"/>
    <col min="14079" max="14079" width="0.5703125" style="21" customWidth="1"/>
    <col min="14080" max="14080" width="6.140625" style="21" customWidth="1"/>
    <col min="14081" max="14081" width="5" style="21" customWidth="1"/>
    <col min="14082" max="14082" width="25.42578125" style="21" customWidth="1"/>
    <col min="14083" max="14083" width="1.7109375" style="21" customWidth="1"/>
    <col min="14084" max="14084" width="0.7109375" style="21" customWidth="1"/>
    <col min="14085" max="14085" width="10.85546875" style="21" customWidth="1"/>
    <col min="14086" max="14086" width="0.85546875" style="21" customWidth="1"/>
    <col min="14087" max="14087" width="11.140625" style="21" customWidth="1"/>
    <col min="14088" max="14088" width="0.5703125" style="21" customWidth="1"/>
    <col min="14089" max="14089" width="13.28515625" style="21" customWidth="1"/>
    <col min="14090" max="14090" width="11.85546875" style="21" customWidth="1"/>
    <col min="14091" max="14091" width="1.140625" style="21" customWidth="1"/>
    <col min="14092" max="14092" width="12" style="21" customWidth="1"/>
    <col min="14093" max="14093" width="0.7109375" style="21" customWidth="1"/>
    <col min="14094" max="14094" width="11.85546875" style="21" customWidth="1"/>
    <col min="14095" max="14095" width="0.85546875" style="21" customWidth="1"/>
    <col min="14096" max="14096" width="11.5703125" style="21" customWidth="1"/>
    <col min="14097" max="14334" width="11.42578125" style="21"/>
    <col min="14335" max="14335" width="0.5703125" style="21" customWidth="1"/>
    <col min="14336" max="14336" width="6.140625" style="21" customWidth="1"/>
    <col min="14337" max="14337" width="5" style="21" customWidth="1"/>
    <col min="14338" max="14338" width="25.42578125" style="21" customWidth="1"/>
    <col min="14339" max="14339" width="1.7109375" style="21" customWidth="1"/>
    <col min="14340" max="14340" width="0.7109375" style="21" customWidth="1"/>
    <col min="14341" max="14341" width="10.85546875" style="21" customWidth="1"/>
    <col min="14342" max="14342" width="0.85546875" style="21" customWidth="1"/>
    <col min="14343" max="14343" width="11.140625" style="21" customWidth="1"/>
    <col min="14344" max="14344" width="0.5703125" style="21" customWidth="1"/>
    <col min="14345" max="14345" width="13.28515625" style="21" customWidth="1"/>
    <col min="14346" max="14346" width="11.85546875" style="21" customWidth="1"/>
    <col min="14347" max="14347" width="1.140625" style="21" customWidth="1"/>
    <col min="14348" max="14348" width="12" style="21" customWidth="1"/>
    <col min="14349" max="14349" width="0.7109375" style="21" customWidth="1"/>
    <col min="14350" max="14350" width="11.85546875" style="21" customWidth="1"/>
    <col min="14351" max="14351" width="0.85546875" style="21" customWidth="1"/>
    <col min="14352" max="14352" width="11.5703125" style="21" customWidth="1"/>
    <col min="14353" max="14590" width="11.42578125" style="21"/>
    <col min="14591" max="14591" width="0.5703125" style="21" customWidth="1"/>
    <col min="14592" max="14592" width="6.140625" style="21" customWidth="1"/>
    <col min="14593" max="14593" width="5" style="21" customWidth="1"/>
    <col min="14594" max="14594" width="25.42578125" style="21" customWidth="1"/>
    <col min="14595" max="14595" width="1.7109375" style="21" customWidth="1"/>
    <col min="14596" max="14596" width="0.7109375" style="21" customWidth="1"/>
    <col min="14597" max="14597" width="10.85546875" style="21" customWidth="1"/>
    <col min="14598" max="14598" width="0.85546875" style="21" customWidth="1"/>
    <col min="14599" max="14599" width="11.140625" style="21" customWidth="1"/>
    <col min="14600" max="14600" width="0.5703125" style="21" customWidth="1"/>
    <col min="14601" max="14601" width="13.28515625" style="21" customWidth="1"/>
    <col min="14602" max="14602" width="11.85546875" style="21" customWidth="1"/>
    <col min="14603" max="14603" width="1.140625" style="21" customWidth="1"/>
    <col min="14604" max="14604" width="12" style="21" customWidth="1"/>
    <col min="14605" max="14605" width="0.7109375" style="21" customWidth="1"/>
    <col min="14606" max="14606" width="11.85546875" style="21" customWidth="1"/>
    <col min="14607" max="14607" width="0.85546875" style="21" customWidth="1"/>
    <col min="14608" max="14608" width="11.5703125" style="21" customWidth="1"/>
    <col min="14609" max="14846" width="11.42578125" style="21"/>
    <col min="14847" max="14847" width="0.5703125" style="21" customWidth="1"/>
    <col min="14848" max="14848" width="6.140625" style="21" customWidth="1"/>
    <col min="14849" max="14849" width="5" style="21" customWidth="1"/>
    <col min="14850" max="14850" width="25.42578125" style="21" customWidth="1"/>
    <col min="14851" max="14851" width="1.7109375" style="21" customWidth="1"/>
    <col min="14852" max="14852" width="0.7109375" style="21" customWidth="1"/>
    <col min="14853" max="14853" width="10.85546875" style="21" customWidth="1"/>
    <col min="14854" max="14854" width="0.85546875" style="21" customWidth="1"/>
    <col min="14855" max="14855" width="11.140625" style="21" customWidth="1"/>
    <col min="14856" max="14856" width="0.5703125" style="21" customWidth="1"/>
    <col min="14857" max="14857" width="13.28515625" style="21" customWidth="1"/>
    <col min="14858" max="14858" width="11.85546875" style="21" customWidth="1"/>
    <col min="14859" max="14859" width="1.140625" style="21" customWidth="1"/>
    <col min="14860" max="14860" width="12" style="21" customWidth="1"/>
    <col min="14861" max="14861" width="0.7109375" style="21" customWidth="1"/>
    <col min="14862" max="14862" width="11.85546875" style="21" customWidth="1"/>
    <col min="14863" max="14863" width="0.85546875" style="21" customWidth="1"/>
    <col min="14864" max="14864" width="11.5703125" style="21" customWidth="1"/>
    <col min="14865" max="15102" width="11.42578125" style="21"/>
    <col min="15103" max="15103" width="0.5703125" style="21" customWidth="1"/>
    <col min="15104" max="15104" width="6.140625" style="21" customWidth="1"/>
    <col min="15105" max="15105" width="5" style="21" customWidth="1"/>
    <col min="15106" max="15106" width="25.42578125" style="21" customWidth="1"/>
    <col min="15107" max="15107" width="1.7109375" style="21" customWidth="1"/>
    <col min="15108" max="15108" width="0.7109375" style="21" customWidth="1"/>
    <col min="15109" max="15109" width="10.85546875" style="21" customWidth="1"/>
    <col min="15110" max="15110" width="0.85546875" style="21" customWidth="1"/>
    <col min="15111" max="15111" width="11.140625" style="21" customWidth="1"/>
    <col min="15112" max="15112" width="0.5703125" style="21" customWidth="1"/>
    <col min="15113" max="15113" width="13.28515625" style="21" customWidth="1"/>
    <col min="15114" max="15114" width="11.85546875" style="21" customWidth="1"/>
    <col min="15115" max="15115" width="1.140625" style="21" customWidth="1"/>
    <col min="15116" max="15116" width="12" style="21" customWidth="1"/>
    <col min="15117" max="15117" width="0.7109375" style="21" customWidth="1"/>
    <col min="15118" max="15118" width="11.85546875" style="21" customWidth="1"/>
    <col min="15119" max="15119" width="0.85546875" style="21" customWidth="1"/>
    <col min="15120" max="15120" width="11.5703125" style="21" customWidth="1"/>
    <col min="15121" max="15358" width="11.42578125" style="21"/>
    <col min="15359" max="15359" width="0.5703125" style="21" customWidth="1"/>
    <col min="15360" max="15360" width="6.140625" style="21" customWidth="1"/>
    <col min="15361" max="15361" width="5" style="21" customWidth="1"/>
    <col min="15362" max="15362" width="25.42578125" style="21" customWidth="1"/>
    <col min="15363" max="15363" width="1.7109375" style="21" customWidth="1"/>
    <col min="15364" max="15364" width="0.7109375" style="21" customWidth="1"/>
    <col min="15365" max="15365" width="10.85546875" style="21" customWidth="1"/>
    <col min="15366" max="15366" width="0.85546875" style="21" customWidth="1"/>
    <col min="15367" max="15367" width="11.140625" style="21" customWidth="1"/>
    <col min="15368" max="15368" width="0.5703125" style="21" customWidth="1"/>
    <col min="15369" max="15369" width="13.28515625" style="21" customWidth="1"/>
    <col min="15370" max="15370" width="11.85546875" style="21" customWidth="1"/>
    <col min="15371" max="15371" width="1.140625" style="21" customWidth="1"/>
    <col min="15372" max="15372" width="12" style="21" customWidth="1"/>
    <col min="15373" max="15373" width="0.7109375" style="21" customWidth="1"/>
    <col min="15374" max="15374" width="11.85546875" style="21" customWidth="1"/>
    <col min="15375" max="15375" width="0.85546875" style="21" customWidth="1"/>
    <col min="15376" max="15376" width="11.5703125" style="21" customWidth="1"/>
    <col min="15377" max="15614" width="11.42578125" style="21"/>
    <col min="15615" max="15615" width="0.5703125" style="21" customWidth="1"/>
    <col min="15616" max="15616" width="6.140625" style="21" customWidth="1"/>
    <col min="15617" max="15617" width="5" style="21" customWidth="1"/>
    <col min="15618" max="15618" width="25.42578125" style="21" customWidth="1"/>
    <col min="15619" max="15619" width="1.7109375" style="21" customWidth="1"/>
    <col min="15620" max="15620" width="0.7109375" style="21" customWidth="1"/>
    <col min="15621" max="15621" width="10.85546875" style="21" customWidth="1"/>
    <col min="15622" max="15622" width="0.85546875" style="21" customWidth="1"/>
    <col min="15623" max="15623" width="11.140625" style="21" customWidth="1"/>
    <col min="15624" max="15624" width="0.5703125" style="21" customWidth="1"/>
    <col min="15625" max="15625" width="13.28515625" style="21" customWidth="1"/>
    <col min="15626" max="15626" width="11.85546875" style="21" customWidth="1"/>
    <col min="15627" max="15627" width="1.140625" style="21" customWidth="1"/>
    <col min="15628" max="15628" width="12" style="21" customWidth="1"/>
    <col min="15629" max="15629" width="0.7109375" style="21" customWidth="1"/>
    <col min="15630" max="15630" width="11.85546875" style="21" customWidth="1"/>
    <col min="15631" max="15631" width="0.85546875" style="21" customWidth="1"/>
    <col min="15632" max="15632" width="11.5703125" style="21" customWidth="1"/>
    <col min="15633" max="15870" width="11.42578125" style="21"/>
    <col min="15871" max="15871" width="0.5703125" style="21" customWidth="1"/>
    <col min="15872" max="15872" width="6.140625" style="21" customWidth="1"/>
    <col min="15873" max="15873" width="5" style="21" customWidth="1"/>
    <col min="15874" max="15874" width="25.42578125" style="21" customWidth="1"/>
    <col min="15875" max="15875" width="1.7109375" style="21" customWidth="1"/>
    <col min="15876" max="15876" width="0.7109375" style="21" customWidth="1"/>
    <col min="15877" max="15877" width="10.85546875" style="21" customWidth="1"/>
    <col min="15878" max="15878" width="0.85546875" style="21" customWidth="1"/>
    <col min="15879" max="15879" width="11.140625" style="21" customWidth="1"/>
    <col min="15880" max="15880" width="0.5703125" style="21" customWidth="1"/>
    <col min="15881" max="15881" width="13.28515625" style="21" customWidth="1"/>
    <col min="15882" max="15882" width="11.85546875" style="21" customWidth="1"/>
    <col min="15883" max="15883" width="1.140625" style="21" customWidth="1"/>
    <col min="15884" max="15884" width="12" style="21" customWidth="1"/>
    <col min="15885" max="15885" width="0.7109375" style="21" customWidth="1"/>
    <col min="15886" max="15886" width="11.85546875" style="21" customWidth="1"/>
    <col min="15887" max="15887" width="0.85546875" style="21" customWidth="1"/>
    <col min="15888" max="15888" width="11.5703125" style="21" customWidth="1"/>
    <col min="15889" max="16126" width="11.42578125" style="21"/>
    <col min="16127" max="16127" width="0.5703125" style="21" customWidth="1"/>
    <col min="16128" max="16128" width="6.140625" style="21" customWidth="1"/>
    <col min="16129" max="16129" width="5" style="21" customWidth="1"/>
    <col min="16130" max="16130" width="25.42578125" style="21" customWidth="1"/>
    <col min="16131" max="16131" width="1.7109375" style="21" customWidth="1"/>
    <col min="16132" max="16132" width="0.7109375" style="21" customWidth="1"/>
    <col min="16133" max="16133" width="10.85546875" style="21" customWidth="1"/>
    <col min="16134" max="16134" width="0.85546875" style="21" customWidth="1"/>
    <col min="16135" max="16135" width="11.140625" style="21" customWidth="1"/>
    <col min="16136" max="16136" width="0.5703125" style="21" customWidth="1"/>
    <col min="16137" max="16137" width="13.28515625" style="21" customWidth="1"/>
    <col min="16138" max="16138" width="11.85546875" style="21" customWidth="1"/>
    <col min="16139" max="16139" width="1.140625" style="21" customWidth="1"/>
    <col min="16140" max="16140" width="12" style="21" customWidth="1"/>
    <col min="16141" max="16141" width="0.7109375" style="21" customWidth="1"/>
    <col min="16142" max="16142" width="11.85546875" style="21" customWidth="1"/>
    <col min="16143" max="16143" width="0.85546875" style="21" customWidth="1"/>
    <col min="16144" max="16144" width="11.5703125" style="21" customWidth="1"/>
    <col min="16145" max="16384" width="11.42578125" style="21"/>
  </cols>
  <sheetData>
    <row r="1" spans="1:16" ht="15.75">
      <c r="D1" s="640" t="s">
        <v>0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553"/>
      <c r="B2" s="553"/>
      <c r="C2" s="553"/>
      <c r="D2" s="641" t="s">
        <v>66</v>
      </c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spans="1:16">
      <c r="A3" s="553"/>
      <c r="B3" s="553"/>
      <c r="C3" s="553"/>
      <c r="D3" s="642" t="s">
        <v>667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</row>
    <row r="4" spans="1:16">
      <c r="A4" s="553"/>
      <c r="B4" s="553"/>
      <c r="C4" s="553"/>
      <c r="D4" s="642" t="s">
        <v>67</v>
      </c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</row>
    <row r="5" spans="1:16" ht="3" customHeight="1">
      <c r="A5" s="554"/>
      <c r="B5" s="554"/>
      <c r="C5" s="554"/>
      <c r="D5" s="555"/>
      <c r="E5" s="556"/>
      <c r="F5" s="556"/>
      <c r="G5" s="556"/>
      <c r="H5" s="556"/>
      <c r="I5" s="556"/>
      <c r="J5" s="556"/>
      <c r="K5" s="556"/>
      <c r="L5" s="556"/>
      <c r="M5" s="569"/>
      <c r="N5" s="569"/>
      <c r="O5" s="569"/>
      <c r="P5" s="569"/>
    </row>
    <row r="6" spans="1:16">
      <c r="A6" s="643" t="s">
        <v>4</v>
      </c>
      <c r="B6" s="644"/>
      <c r="C6" s="644"/>
      <c r="D6" s="644"/>
      <c r="E6" s="644"/>
      <c r="F6" s="644" t="s">
        <v>666</v>
      </c>
      <c r="G6" s="644"/>
      <c r="H6" s="557" t="s">
        <v>68</v>
      </c>
      <c r="I6" s="644" t="s">
        <v>4</v>
      </c>
      <c r="J6" s="644"/>
      <c r="K6" s="644"/>
      <c r="L6" s="644"/>
      <c r="M6" s="644"/>
      <c r="N6" s="644" t="s">
        <v>666</v>
      </c>
      <c r="O6" s="644"/>
      <c r="P6" s="576" t="s">
        <v>68</v>
      </c>
    </row>
    <row r="7" spans="1:16">
      <c r="A7" s="558"/>
      <c r="B7" s="645" t="s">
        <v>69</v>
      </c>
      <c r="C7" s="645"/>
      <c r="D7" s="645"/>
      <c r="E7" s="645"/>
      <c r="F7" s="645"/>
      <c r="G7" s="559"/>
      <c r="H7" s="559"/>
      <c r="I7" s="559"/>
      <c r="J7" s="645" t="s">
        <v>70</v>
      </c>
      <c r="K7" s="645"/>
      <c r="L7" s="645"/>
      <c r="M7" s="645"/>
      <c r="N7" s="645"/>
      <c r="O7" s="559"/>
      <c r="P7" s="577"/>
    </row>
    <row r="8" spans="1:16">
      <c r="A8" s="560"/>
      <c r="B8" s="646" t="s">
        <v>71</v>
      </c>
      <c r="C8" s="646"/>
      <c r="D8" s="646"/>
      <c r="E8" s="646"/>
      <c r="F8" s="646"/>
      <c r="G8" s="553"/>
      <c r="H8" s="553"/>
      <c r="I8" s="553"/>
      <c r="J8" s="646" t="s">
        <v>72</v>
      </c>
      <c r="K8" s="646"/>
      <c r="L8" s="646"/>
      <c r="M8" s="646"/>
      <c r="N8" s="646"/>
      <c r="O8" s="553"/>
      <c r="P8" s="578"/>
    </row>
    <row r="9" spans="1:16" ht="12" customHeight="1">
      <c r="A9" s="560"/>
      <c r="B9" s="562" t="s">
        <v>73</v>
      </c>
      <c r="C9" s="563"/>
      <c r="D9" s="564"/>
      <c r="E9" s="565"/>
      <c r="F9" s="565"/>
      <c r="G9" s="566">
        <f>SUM(G10:G16)</f>
        <v>-35512</v>
      </c>
      <c r="H9" s="566">
        <f>SUM(H10:H16)</f>
        <v>34894</v>
      </c>
      <c r="I9" s="553"/>
      <c r="J9" s="646" t="s">
        <v>74</v>
      </c>
      <c r="K9" s="646"/>
      <c r="L9" s="646"/>
      <c r="M9" s="646"/>
      <c r="N9" s="646"/>
      <c r="O9" s="566">
        <f>SUM(O10:O19)</f>
        <v>304317</v>
      </c>
      <c r="P9" s="579">
        <f>SUM(P10:P19)</f>
        <v>323916</v>
      </c>
    </row>
    <row r="10" spans="1:16" ht="12" customHeight="1">
      <c r="A10" s="560"/>
      <c r="B10" s="563"/>
      <c r="C10" s="564" t="s">
        <v>75</v>
      </c>
      <c r="D10" s="564"/>
      <c r="E10" s="565"/>
      <c r="F10" s="565"/>
      <c r="G10" s="567">
        <v>-35512</v>
      </c>
      <c r="H10" s="567">
        <v>34894</v>
      </c>
      <c r="I10" s="553"/>
      <c r="J10" s="563"/>
      <c r="K10" s="564" t="s">
        <v>76</v>
      </c>
      <c r="L10" s="565"/>
      <c r="M10" s="565"/>
      <c r="N10" s="565"/>
      <c r="O10" s="567">
        <v>0</v>
      </c>
      <c r="P10" s="580">
        <v>0</v>
      </c>
    </row>
    <row r="11" spans="1:16" ht="12" customHeight="1">
      <c r="A11" s="560"/>
      <c r="B11" s="563"/>
      <c r="C11" s="564" t="s">
        <v>77</v>
      </c>
      <c r="D11" s="564"/>
      <c r="E11" s="565"/>
      <c r="F11" s="565"/>
      <c r="G11" s="567">
        <v>0</v>
      </c>
      <c r="H11" s="567">
        <v>0</v>
      </c>
      <c r="I11" s="553"/>
      <c r="J11" s="563"/>
      <c r="K11" s="564" t="s">
        <v>78</v>
      </c>
      <c r="L11" s="565"/>
      <c r="M11" s="565"/>
      <c r="N11" s="565"/>
      <c r="O11" s="567">
        <v>304317</v>
      </c>
      <c r="P11" s="580">
        <v>323916</v>
      </c>
    </row>
    <row r="12" spans="1:16" ht="12" customHeight="1">
      <c r="A12" s="560"/>
      <c r="B12" s="563"/>
      <c r="C12" s="564" t="s">
        <v>79</v>
      </c>
      <c r="D12" s="564"/>
      <c r="E12" s="565"/>
      <c r="F12" s="565"/>
      <c r="G12" s="568">
        <v>0</v>
      </c>
      <c r="H12" s="568">
        <v>0</v>
      </c>
      <c r="I12" s="553"/>
      <c r="J12" s="563"/>
      <c r="K12" s="564" t="s">
        <v>80</v>
      </c>
      <c r="L12" s="565"/>
      <c r="M12" s="565"/>
      <c r="N12" s="565"/>
      <c r="O12" s="567">
        <v>0</v>
      </c>
      <c r="P12" s="580">
        <v>0</v>
      </c>
    </row>
    <row r="13" spans="1:16" ht="12" customHeight="1">
      <c r="A13" s="560"/>
      <c r="B13" s="563"/>
      <c r="C13" s="564" t="s">
        <v>81</v>
      </c>
      <c r="D13" s="564"/>
      <c r="E13" s="565"/>
      <c r="F13" s="565"/>
      <c r="G13" s="567">
        <v>0</v>
      </c>
      <c r="H13" s="567">
        <v>0</v>
      </c>
      <c r="I13" s="553"/>
      <c r="J13" s="563"/>
      <c r="K13" s="564" t="s">
        <v>82</v>
      </c>
      <c r="L13" s="565"/>
      <c r="M13" s="565"/>
      <c r="N13" s="565"/>
      <c r="O13" s="567">
        <v>0</v>
      </c>
      <c r="P13" s="580">
        <v>0</v>
      </c>
    </row>
    <row r="14" spans="1:16" ht="12" customHeight="1">
      <c r="A14" s="560"/>
      <c r="B14" s="563"/>
      <c r="C14" s="564" t="s">
        <v>83</v>
      </c>
      <c r="D14" s="564"/>
      <c r="E14" s="565"/>
      <c r="F14" s="565"/>
      <c r="G14" s="568">
        <v>0</v>
      </c>
      <c r="H14" s="568">
        <v>0</v>
      </c>
      <c r="I14" s="553"/>
      <c r="J14" s="563"/>
      <c r="K14" s="564" t="s">
        <v>84</v>
      </c>
      <c r="L14" s="565"/>
      <c r="M14" s="565"/>
      <c r="N14" s="565"/>
      <c r="O14" s="567">
        <v>0</v>
      </c>
      <c r="P14" s="580">
        <v>0</v>
      </c>
    </row>
    <row r="15" spans="1:16" ht="12" customHeight="1">
      <c r="A15" s="560"/>
      <c r="B15" s="563"/>
      <c r="C15" s="564" t="s">
        <v>85</v>
      </c>
      <c r="D15" s="564"/>
      <c r="E15" s="565"/>
      <c r="F15" s="565"/>
      <c r="G15" s="567">
        <v>0</v>
      </c>
      <c r="H15" s="567">
        <v>0</v>
      </c>
      <c r="I15" s="553"/>
      <c r="J15" s="563"/>
      <c r="K15" s="647" t="s">
        <v>86</v>
      </c>
      <c r="L15" s="647"/>
      <c r="M15" s="647"/>
      <c r="N15" s="565"/>
      <c r="O15" s="567">
        <v>0</v>
      </c>
      <c r="P15" s="580">
        <v>0</v>
      </c>
    </row>
    <row r="16" spans="1:16" ht="12" customHeight="1">
      <c r="A16" s="560"/>
      <c r="B16" s="563"/>
      <c r="C16" s="564" t="s">
        <v>87</v>
      </c>
      <c r="D16" s="564"/>
      <c r="E16" s="565"/>
      <c r="F16" s="565"/>
      <c r="G16" s="568">
        <v>0</v>
      </c>
      <c r="H16" s="568">
        <v>0</v>
      </c>
      <c r="I16" s="553"/>
      <c r="J16" s="563"/>
      <c r="K16" s="647"/>
      <c r="L16" s="647"/>
      <c r="M16" s="647"/>
      <c r="N16" s="565"/>
      <c r="O16" s="553"/>
      <c r="P16" s="578"/>
    </row>
    <row r="17" spans="1:16" ht="12" customHeight="1">
      <c r="A17" s="560"/>
      <c r="B17" s="646" t="s">
        <v>88</v>
      </c>
      <c r="C17" s="646"/>
      <c r="D17" s="646"/>
      <c r="E17" s="646"/>
      <c r="F17" s="646"/>
      <c r="G17" s="566">
        <f>SUM(G18:G24)</f>
        <v>36857</v>
      </c>
      <c r="H17" s="566">
        <f>SUM(H18:H24)</f>
        <v>30481</v>
      </c>
      <c r="I17" s="553"/>
      <c r="J17" s="563"/>
      <c r="K17" s="564" t="s">
        <v>89</v>
      </c>
      <c r="L17" s="565"/>
      <c r="M17" s="565"/>
      <c r="N17" s="565"/>
      <c r="O17" s="575">
        <v>0</v>
      </c>
      <c r="P17" s="581">
        <v>0</v>
      </c>
    </row>
    <row r="18" spans="1:16">
      <c r="A18" s="560"/>
      <c r="B18" s="563"/>
      <c r="C18" s="647" t="s">
        <v>90</v>
      </c>
      <c r="D18" s="647"/>
      <c r="E18" s="565"/>
      <c r="F18" s="565"/>
      <c r="G18" s="568">
        <v>0</v>
      </c>
      <c r="H18" s="568">
        <v>0</v>
      </c>
      <c r="I18" s="553"/>
      <c r="J18" s="563"/>
      <c r="K18" s="564" t="s">
        <v>91</v>
      </c>
      <c r="L18" s="565"/>
      <c r="M18" s="565"/>
      <c r="N18" s="565"/>
      <c r="O18" s="575">
        <v>0</v>
      </c>
      <c r="P18" s="581">
        <v>0</v>
      </c>
    </row>
    <row r="19" spans="1:16" ht="12" customHeight="1">
      <c r="A19" s="560"/>
      <c r="B19" s="563"/>
      <c r="C19" s="564" t="s">
        <v>92</v>
      </c>
      <c r="D19" s="564"/>
      <c r="E19" s="565"/>
      <c r="F19" s="565"/>
      <c r="G19" s="567">
        <v>0</v>
      </c>
      <c r="H19" s="567">
        <v>0</v>
      </c>
      <c r="I19" s="553"/>
      <c r="J19" s="563"/>
      <c r="K19" s="564" t="s">
        <v>93</v>
      </c>
      <c r="L19" s="565"/>
      <c r="M19" s="565"/>
      <c r="N19" s="565"/>
      <c r="O19" s="575">
        <v>0</v>
      </c>
      <c r="P19" s="581">
        <v>0</v>
      </c>
    </row>
    <row r="20" spans="1:16">
      <c r="A20" s="560"/>
      <c r="B20" s="563"/>
      <c r="C20" s="564" t="s">
        <v>94</v>
      </c>
      <c r="D20" s="564"/>
      <c r="E20" s="565"/>
      <c r="F20" s="565"/>
      <c r="G20" s="567">
        <v>36857</v>
      </c>
      <c r="H20" s="567">
        <v>30481</v>
      </c>
      <c r="I20" s="553"/>
      <c r="J20" s="646" t="s">
        <v>95</v>
      </c>
      <c r="K20" s="646"/>
      <c r="L20" s="646"/>
      <c r="M20" s="646"/>
      <c r="N20" s="565"/>
      <c r="O20" s="571">
        <f>SUM(O21:O24)</f>
        <v>0</v>
      </c>
      <c r="P20" s="582">
        <f>SUM(P21:P24)</f>
        <v>0</v>
      </c>
    </row>
    <row r="21" spans="1:16" ht="12" customHeight="1">
      <c r="A21" s="560"/>
      <c r="B21" s="563"/>
      <c r="C21" s="564" t="s">
        <v>96</v>
      </c>
      <c r="D21" s="564"/>
      <c r="E21" s="565"/>
      <c r="F21" s="565"/>
      <c r="G21" s="567">
        <v>0</v>
      </c>
      <c r="H21" s="567">
        <v>0</v>
      </c>
      <c r="I21" s="553"/>
      <c r="J21" s="563"/>
      <c r="K21" s="564" t="s">
        <v>97</v>
      </c>
      <c r="L21" s="564"/>
      <c r="M21" s="564"/>
      <c r="N21" s="564"/>
      <c r="O21" s="575">
        <v>0</v>
      </c>
      <c r="P21" s="581">
        <v>0</v>
      </c>
    </row>
    <row r="22" spans="1:16" ht="12" customHeight="1">
      <c r="A22" s="560"/>
      <c r="B22" s="563"/>
      <c r="C22" s="564" t="s">
        <v>98</v>
      </c>
      <c r="D22" s="564"/>
      <c r="E22" s="565"/>
      <c r="F22" s="565"/>
      <c r="G22" s="567">
        <v>0</v>
      </c>
      <c r="H22" s="567">
        <v>0</v>
      </c>
      <c r="I22" s="553"/>
      <c r="J22" s="563"/>
      <c r="K22" s="647" t="s">
        <v>99</v>
      </c>
      <c r="L22" s="647"/>
      <c r="M22" s="647"/>
      <c r="N22" s="564"/>
      <c r="O22" s="653">
        <v>0</v>
      </c>
      <c r="P22" s="656">
        <v>0</v>
      </c>
    </row>
    <row r="23" spans="1:16" ht="12" customHeight="1">
      <c r="A23" s="560"/>
      <c r="B23" s="563" t="s">
        <v>3</v>
      </c>
      <c r="C23" s="564" t="s">
        <v>100</v>
      </c>
      <c r="D23" s="564"/>
      <c r="E23" s="565"/>
      <c r="F23" s="565"/>
      <c r="G23" s="570">
        <v>0</v>
      </c>
      <c r="H23" s="570">
        <v>0</v>
      </c>
      <c r="I23" s="553"/>
      <c r="J23" s="563"/>
      <c r="K23" s="647"/>
      <c r="L23" s="647"/>
      <c r="M23" s="647"/>
      <c r="N23" s="564"/>
      <c r="O23" s="658"/>
      <c r="P23" s="657"/>
    </row>
    <row r="24" spans="1:16" ht="12" customHeight="1">
      <c r="A24" s="560"/>
      <c r="B24" s="563"/>
      <c r="C24" s="564" t="s">
        <v>101</v>
      </c>
      <c r="D24" s="564"/>
      <c r="E24" s="565"/>
      <c r="F24" s="565"/>
      <c r="G24" s="570">
        <v>0</v>
      </c>
      <c r="H24" s="570">
        <v>0</v>
      </c>
      <c r="I24" s="553"/>
      <c r="J24" s="563"/>
      <c r="K24" s="564" t="s">
        <v>102</v>
      </c>
      <c r="L24" s="564"/>
      <c r="M24" s="564"/>
      <c r="N24" s="564"/>
      <c r="O24" s="570">
        <v>0</v>
      </c>
      <c r="P24" s="586">
        <v>0</v>
      </c>
    </row>
    <row r="25" spans="1:16" ht="12" customHeight="1">
      <c r="A25" s="560"/>
      <c r="B25" s="646" t="s">
        <v>103</v>
      </c>
      <c r="C25" s="646"/>
      <c r="D25" s="646"/>
      <c r="E25" s="565"/>
      <c r="F25" s="565"/>
      <c r="G25" s="571">
        <f>SUM(G26:G33)</f>
        <v>574443</v>
      </c>
      <c r="H25" s="571">
        <f>SUM(H26:H33)</f>
        <v>445536</v>
      </c>
      <c r="I25" s="553"/>
      <c r="J25" s="562" t="s">
        <v>104</v>
      </c>
      <c r="K25" s="564"/>
      <c r="L25" s="564"/>
      <c r="M25" s="564"/>
      <c r="N25" s="564"/>
      <c r="O25" s="571">
        <f>SUM(O26:O27)</f>
        <v>0</v>
      </c>
      <c r="P25" s="582">
        <f>SUM(P26:P27)</f>
        <v>0</v>
      </c>
    </row>
    <row r="26" spans="1:16" ht="12" customHeight="1">
      <c r="A26" s="560"/>
      <c r="B26" s="563"/>
      <c r="C26" s="647" t="s">
        <v>105</v>
      </c>
      <c r="D26" s="647"/>
      <c r="E26" s="647"/>
      <c r="F26" s="647"/>
      <c r="G26" s="652">
        <v>0</v>
      </c>
      <c r="H26" s="652">
        <v>0</v>
      </c>
      <c r="I26" s="553"/>
      <c r="J26" s="563"/>
      <c r="K26" s="564" t="s">
        <v>106</v>
      </c>
      <c r="L26" s="565"/>
      <c r="M26" s="565"/>
      <c r="N26" s="565"/>
      <c r="O26" s="575">
        <v>0</v>
      </c>
      <c r="P26" s="586">
        <v>0</v>
      </c>
    </row>
    <row r="27" spans="1:16" ht="12" customHeight="1">
      <c r="A27" s="560"/>
      <c r="B27" s="563"/>
      <c r="C27" s="647"/>
      <c r="D27" s="647"/>
      <c r="E27" s="647"/>
      <c r="F27" s="647"/>
      <c r="G27" s="652"/>
      <c r="H27" s="652"/>
      <c r="I27" s="553"/>
      <c r="J27" s="563"/>
      <c r="K27" s="564" t="s">
        <v>107</v>
      </c>
      <c r="L27" s="565"/>
      <c r="M27" s="565"/>
      <c r="N27" s="565"/>
      <c r="O27" s="568">
        <v>0</v>
      </c>
      <c r="P27" s="583">
        <v>0</v>
      </c>
    </row>
    <row r="28" spans="1:16" ht="12" customHeight="1">
      <c r="A28" s="560"/>
      <c r="B28" s="563"/>
      <c r="C28" s="647" t="s">
        <v>108</v>
      </c>
      <c r="D28" s="647"/>
      <c r="E28" s="647"/>
      <c r="F28" s="647"/>
      <c r="G28" s="653">
        <v>0</v>
      </c>
      <c r="H28" s="653">
        <v>0</v>
      </c>
      <c r="I28" s="553"/>
      <c r="J28" s="562" t="s">
        <v>109</v>
      </c>
      <c r="K28" s="564"/>
      <c r="L28" s="564"/>
      <c r="M28" s="564"/>
      <c r="N28" s="564"/>
      <c r="O28" s="587">
        <v>0</v>
      </c>
      <c r="P28" s="588">
        <v>0</v>
      </c>
    </row>
    <row r="29" spans="1:16" ht="12" customHeight="1">
      <c r="A29" s="560"/>
      <c r="B29" s="563"/>
      <c r="C29" s="647"/>
      <c r="D29" s="647"/>
      <c r="E29" s="647"/>
      <c r="F29" s="647"/>
      <c r="G29" s="653"/>
      <c r="H29" s="653"/>
      <c r="I29" s="553"/>
      <c r="J29" s="646" t="s">
        <v>110</v>
      </c>
      <c r="K29" s="646"/>
      <c r="L29" s="646"/>
      <c r="M29" s="646"/>
      <c r="N29" s="646"/>
      <c r="O29" s="572">
        <f>SUM(O30:O32)</f>
        <v>0</v>
      </c>
      <c r="P29" s="589">
        <f>SUM(P30:P32)</f>
        <v>0</v>
      </c>
    </row>
    <row r="30" spans="1:16" ht="12" customHeight="1">
      <c r="A30" s="560"/>
      <c r="B30" s="563"/>
      <c r="C30" s="647" t="s">
        <v>111</v>
      </c>
      <c r="D30" s="647"/>
      <c r="E30" s="647"/>
      <c r="F30" s="647"/>
      <c r="G30" s="653">
        <v>0</v>
      </c>
      <c r="H30" s="653">
        <v>0</v>
      </c>
      <c r="I30" s="553"/>
      <c r="J30" s="563"/>
      <c r="K30" s="564" t="s">
        <v>112</v>
      </c>
      <c r="L30" s="564"/>
      <c r="M30" s="564"/>
      <c r="N30" s="564"/>
      <c r="O30" s="568">
        <v>0</v>
      </c>
      <c r="P30" s="583">
        <v>0</v>
      </c>
    </row>
    <row r="31" spans="1:16" ht="12" customHeight="1">
      <c r="A31" s="560"/>
      <c r="B31" s="563"/>
      <c r="C31" s="647"/>
      <c r="D31" s="647"/>
      <c r="E31" s="647"/>
      <c r="F31" s="647"/>
      <c r="G31" s="653"/>
      <c r="H31" s="653"/>
      <c r="I31" s="553"/>
      <c r="J31" s="563"/>
      <c r="K31" s="564" t="s">
        <v>113</v>
      </c>
      <c r="L31" s="564"/>
      <c r="M31" s="564"/>
      <c r="N31" s="564"/>
      <c r="O31" s="568">
        <v>0</v>
      </c>
      <c r="P31" s="583">
        <v>0</v>
      </c>
    </row>
    <row r="32" spans="1:16" ht="12" customHeight="1">
      <c r="A32" s="560"/>
      <c r="B32" s="563"/>
      <c r="C32" s="564" t="s">
        <v>114</v>
      </c>
      <c r="D32" s="564"/>
      <c r="E32" s="565"/>
      <c r="F32" s="565"/>
      <c r="G32" s="570">
        <v>0</v>
      </c>
      <c r="H32" s="570">
        <v>0</v>
      </c>
      <c r="I32" s="553"/>
      <c r="J32" s="563"/>
      <c r="K32" s="564" t="s">
        <v>115</v>
      </c>
      <c r="L32" s="564"/>
      <c r="M32" s="564"/>
      <c r="N32" s="564"/>
      <c r="O32" s="568">
        <v>0</v>
      </c>
      <c r="P32" s="583">
        <v>0</v>
      </c>
    </row>
    <row r="33" spans="1:16">
      <c r="A33" s="560"/>
      <c r="B33" s="563"/>
      <c r="C33" s="564" t="s">
        <v>116</v>
      </c>
      <c r="D33" s="564"/>
      <c r="E33" s="565"/>
      <c r="F33" s="565"/>
      <c r="G33" s="570">
        <v>574443</v>
      </c>
      <c r="H33" s="570">
        <v>445536</v>
      </c>
      <c r="I33" s="553"/>
      <c r="J33" s="646" t="s">
        <v>117</v>
      </c>
      <c r="K33" s="646"/>
      <c r="L33" s="646"/>
      <c r="M33" s="646"/>
      <c r="N33" s="646"/>
      <c r="O33" s="572">
        <f>SUM(O35:O42)</f>
        <v>0</v>
      </c>
      <c r="P33" s="589">
        <f>SUM(P35:P42)</f>
        <v>0</v>
      </c>
    </row>
    <row r="34" spans="1:16">
      <c r="A34" s="560"/>
      <c r="B34" s="646" t="s">
        <v>118</v>
      </c>
      <c r="C34" s="646"/>
      <c r="D34" s="646"/>
      <c r="E34" s="646"/>
      <c r="F34" s="646"/>
      <c r="G34" s="566">
        <f>SUM(G35:G40)</f>
        <v>0</v>
      </c>
      <c r="H34" s="566">
        <f>SUM(H35:H40)</f>
        <v>0</v>
      </c>
      <c r="I34" s="553"/>
      <c r="J34" s="646"/>
      <c r="K34" s="646"/>
      <c r="L34" s="646"/>
      <c r="M34" s="646"/>
      <c r="N34" s="646"/>
      <c r="O34" s="553"/>
      <c r="P34" s="578"/>
    </row>
    <row r="35" spans="1:16" ht="12" customHeight="1">
      <c r="A35" s="560"/>
      <c r="B35" s="563"/>
      <c r="C35" s="564" t="s">
        <v>119</v>
      </c>
      <c r="D35" s="564"/>
      <c r="E35" s="565"/>
      <c r="F35" s="565"/>
      <c r="G35" s="567">
        <v>0</v>
      </c>
      <c r="H35" s="568">
        <v>0</v>
      </c>
      <c r="I35" s="553"/>
      <c r="J35" s="563"/>
      <c r="K35" s="564" t="s">
        <v>120</v>
      </c>
      <c r="L35" s="564"/>
      <c r="M35" s="564"/>
      <c r="N35" s="564"/>
      <c r="O35" s="568">
        <v>0</v>
      </c>
      <c r="P35" s="583">
        <v>0</v>
      </c>
    </row>
    <row r="36" spans="1:16" ht="12" customHeight="1">
      <c r="A36" s="560"/>
      <c r="B36" s="563" t="s">
        <v>3</v>
      </c>
      <c r="C36" s="564" t="s">
        <v>121</v>
      </c>
      <c r="D36" s="564"/>
      <c r="E36" s="565"/>
      <c r="F36" s="565"/>
      <c r="G36" s="568">
        <v>0</v>
      </c>
      <c r="H36" s="568">
        <v>0</v>
      </c>
      <c r="I36" s="553"/>
      <c r="J36" s="563"/>
      <c r="K36" s="564" t="s">
        <v>122</v>
      </c>
      <c r="L36" s="564"/>
      <c r="M36" s="564"/>
      <c r="N36" s="564"/>
      <c r="O36" s="568">
        <v>0</v>
      </c>
      <c r="P36" s="583">
        <v>0</v>
      </c>
    </row>
    <row r="37" spans="1:16" ht="12" customHeight="1">
      <c r="A37" s="560"/>
      <c r="B37" s="563"/>
      <c r="C37" s="564" t="s">
        <v>123</v>
      </c>
      <c r="D37" s="564"/>
      <c r="E37" s="565"/>
      <c r="F37" s="565"/>
      <c r="G37" s="568">
        <v>0</v>
      </c>
      <c r="H37" s="568">
        <v>0</v>
      </c>
      <c r="I37" s="553"/>
      <c r="J37" s="563"/>
      <c r="K37" s="564" t="s">
        <v>124</v>
      </c>
      <c r="L37" s="564"/>
      <c r="M37" s="564"/>
      <c r="N37" s="564"/>
      <c r="O37" s="568">
        <v>0</v>
      </c>
      <c r="P37" s="583">
        <v>0</v>
      </c>
    </row>
    <row r="38" spans="1:16" ht="12" customHeight="1">
      <c r="A38" s="560"/>
      <c r="B38" s="563"/>
      <c r="C38" s="647" t="s">
        <v>125</v>
      </c>
      <c r="D38" s="647"/>
      <c r="E38" s="647"/>
      <c r="F38" s="647"/>
      <c r="G38" s="652">
        <v>0</v>
      </c>
      <c r="H38" s="652">
        <v>0</v>
      </c>
      <c r="I38" s="553"/>
      <c r="J38" s="563"/>
      <c r="K38" s="647" t="s">
        <v>126</v>
      </c>
      <c r="L38" s="647"/>
      <c r="M38" s="647"/>
      <c r="N38" s="564"/>
      <c r="O38" s="653">
        <v>0</v>
      </c>
      <c r="P38" s="656">
        <v>0</v>
      </c>
    </row>
    <row r="39" spans="1:16" ht="12" customHeight="1">
      <c r="A39" s="560"/>
      <c r="B39" s="563"/>
      <c r="C39" s="647"/>
      <c r="D39" s="647"/>
      <c r="E39" s="647"/>
      <c r="F39" s="647"/>
      <c r="G39" s="652"/>
      <c r="H39" s="652"/>
      <c r="I39" s="553"/>
      <c r="J39" s="590"/>
      <c r="K39" s="647"/>
      <c r="L39" s="647"/>
      <c r="M39" s="647"/>
      <c r="N39" s="590"/>
      <c r="O39" s="653"/>
      <c r="P39" s="656"/>
    </row>
    <row r="40" spans="1:16" ht="12" customHeight="1">
      <c r="A40" s="560"/>
      <c r="B40" s="563"/>
      <c r="C40" s="564" t="s">
        <v>127</v>
      </c>
      <c r="D40" s="564"/>
      <c r="E40" s="565"/>
      <c r="F40" s="565"/>
      <c r="G40" s="568">
        <v>0</v>
      </c>
      <c r="H40" s="568">
        <v>0</v>
      </c>
      <c r="I40" s="553"/>
      <c r="J40" s="563"/>
      <c r="K40" s="647" t="s">
        <v>128</v>
      </c>
      <c r="L40" s="647"/>
      <c r="M40" s="647"/>
      <c r="N40" s="564"/>
      <c r="O40" s="653">
        <v>0</v>
      </c>
      <c r="P40" s="656">
        <v>0</v>
      </c>
    </row>
    <row r="41" spans="1:16" ht="12" customHeight="1">
      <c r="A41" s="560"/>
      <c r="B41" s="646" t="s">
        <v>129</v>
      </c>
      <c r="C41" s="646"/>
      <c r="D41" s="646"/>
      <c r="E41" s="646"/>
      <c r="F41" s="646"/>
      <c r="G41" s="571">
        <v>0</v>
      </c>
      <c r="H41" s="571">
        <v>0</v>
      </c>
      <c r="I41" s="553"/>
      <c r="J41" s="563"/>
      <c r="K41" s="647"/>
      <c r="L41" s="647"/>
      <c r="M41" s="647"/>
      <c r="N41" s="564"/>
      <c r="O41" s="653"/>
      <c r="P41" s="656"/>
    </row>
    <row r="42" spans="1:16">
      <c r="A42" s="560"/>
      <c r="B42" s="646" t="s">
        <v>130</v>
      </c>
      <c r="C42" s="646"/>
      <c r="D42" s="646"/>
      <c r="E42" s="646"/>
      <c r="F42" s="646"/>
      <c r="G42" s="571">
        <f>SUM(G43:G45)</f>
        <v>0</v>
      </c>
      <c r="H42" s="572">
        <f>SUM(H43:H45)</f>
        <v>0</v>
      </c>
      <c r="I42" s="553"/>
      <c r="J42" s="563"/>
      <c r="K42" s="564" t="s">
        <v>131</v>
      </c>
      <c r="L42" s="564"/>
      <c r="M42" s="564"/>
      <c r="N42" s="564"/>
      <c r="O42" s="570">
        <v>0</v>
      </c>
      <c r="P42" s="586">
        <v>0</v>
      </c>
    </row>
    <row r="43" spans="1:16" ht="12" customHeight="1">
      <c r="A43" s="560"/>
      <c r="B43" s="563"/>
      <c r="C43" s="647" t="s">
        <v>132</v>
      </c>
      <c r="D43" s="647"/>
      <c r="E43" s="647"/>
      <c r="F43" s="647"/>
      <c r="G43" s="653">
        <v>0</v>
      </c>
      <c r="H43" s="653">
        <v>0</v>
      </c>
      <c r="I43" s="553"/>
      <c r="J43" s="562" t="s">
        <v>133</v>
      </c>
      <c r="K43" s="564"/>
      <c r="L43" s="564"/>
      <c r="M43" s="564"/>
      <c r="N43" s="564"/>
      <c r="O43" s="587">
        <f>SUM(O44:O45)</f>
        <v>0</v>
      </c>
      <c r="P43" s="588">
        <f>SUM(P44:P45)</f>
        <v>0</v>
      </c>
    </row>
    <row r="44" spans="1:16" ht="12" customHeight="1">
      <c r="A44" s="560"/>
      <c r="B44" s="563"/>
      <c r="C44" s="647"/>
      <c r="D44" s="647"/>
      <c r="E44" s="647"/>
      <c r="F44" s="647"/>
      <c r="G44" s="653"/>
      <c r="H44" s="653"/>
      <c r="I44" s="553"/>
      <c r="J44" s="563"/>
      <c r="K44" s="564" t="s">
        <v>134</v>
      </c>
      <c r="L44" s="565"/>
      <c r="M44" s="565"/>
      <c r="N44" s="565"/>
      <c r="O44" s="568">
        <v>0</v>
      </c>
      <c r="P44" s="583">
        <v>0</v>
      </c>
    </row>
    <row r="45" spans="1:16" ht="12" customHeight="1">
      <c r="A45" s="560"/>
      <c r="B45" s="563"/>
      <c r="C45" s="564" t="s">
        <v>135</v>
      </c>
      <c r="D45" s="564"/>
      <c r="E45" s="564"/>
      <c r="F45" s="564"/>
      <c r="G45" s="568">
        <v>0</v>
      </c>
      <c r="H45" s="568">
        <v>0</v>
      </c>
      <c r="I45" s="553"/>
      <c r="J45" s="563"/>
      <c r="K45" s="564" t="s">
        <v>136</v>
      </c>
      <c r="L45" s="565"/>
      <c r="M45" s="565"/>
      <c r="N45" s="565"/>
      <c r="O45" s="568">
        <v>0</v>
      </c>
      <c r="P45" s="583">
        <v>0</v>
      </c>
    </row>
    <row r="46" spans="1:16" ht="12" customHeight="1">
      <c r="A46" s="560"/>
      <c r="B46" s="646" t="s">
        <v>137</v>
      </c>
      <c r="C46" s="646"/>
      <c r="D46" s="646"/>
      <c r="E46" s="646"/>
      <c r="F46" s="646"/>
      <c r="G46" s="566">
        <f>SUM(G47:G52)</f>
        <v>0</v>
      </c>
      <c r="H46" s="566">
        <f>SUM(H47:H52)</f>
        <v>0</v>
      </c>
      <c r="I46" s="553"/>
      <c r="J46" s="646" t="s">
        <v>138</v>
      </c>
      <c r="K46" s="646"/>
      <c r="L46" s="646"/>
      <c r="M46" s="646"/>
      <c r="N46" s="646"/>
      <c r="O46" s="572">
        <v>0</v>
      </c>
      <c r="P46" s="589">
        <v>0</v>
      </c>
    </row>
    <row r="47" spans="1:16" ht="12" customHeight="1">
      <c r="A47" s="560"/>
      <c r="B47" s="563"/>
      <c r="C47" s="564" t="s">
        <v>139</v>
      </c>
      <c r="D47" s="564"/>
      <c r="E47" s="564"/>
      <c r="F47" s="564"/>
      <c r="G47" s="568">
        <v>0</v>
      </c>
      <c r="H47" s="568">
        <v>0</v>
      </c>
      <c r="I47" s="553"/>
      <c r="J47" s="646" t="s">
        <v>140</v>
      </c>
      <c r="K47" s="646"/>
      <c r="L47" s="646"/>
      <c r="M47" s="646"/>
      <c r="N47" s="646"/>
      <c r="O47" s="566">
        <f>SUM(O48:O50)</f>
        <v>0</v>
      </c>
      <c r="P47" s="579">
        <f>SUM(P48:P50)</f>
        <v>0</v>
      </c>
    </row>
    <row r="48" spans="1:16" ht="11.25" customHeight="1">
      <c r="A48" s="560"/>
      <c r="B48" s="563"/>
      <c r="C48" s="564" t="s">
        <v>141</v>
      </c>
      <c r="D48" s="564"/>
      <c r="E48" s="564"/>
      <c r="F48" s="564"/>
      <c r="G48" s="568">
        <v>0</v>
      </c>
      <c r="H48" s="568">
        <v>0</v>
      </c>
      <c r="I48" s="553"/>
      <c r="J48" s="563"/>
      <c r="K48" s="564" t="s">
        <v>142</v>
      </c>
      <c r="L48" s="565"/>
      <c r="M48" s="565"/>
      <c r="N48" s="565"/>
      <c r="O48" s="568">
        <v>0</v>
      </c>
      <c r="P48" s="583">
        <v>0</v>
      </c>
    </row>
    <row r="49" spans="1:16" ht="12" customHeight="1">
      <c r="A49" s="560"/>
      <c r="B49" s="563"/>
      <c r="C49" s="647" t="s">
        <v>143</v>
      </c>
      <c r="D49" s="647"/>
      <c r="E49" s="647"/>
      <c r="F49" s="647"/>
      <c r="G49" s="652">
        <v>0</v>
      </c>
      <c r="H49" s="652">
        <v>0</v>
      </c>
      <c r="I49" s="553"/>
      <c r="J49" s="563"/>
      <c r="K49" s="564" t="s">
        <v>144</v>
      </c>
      <c r="L49" s="565"/>
      <c r="M49" s="565"/>
      <c r="N49" s="565"/>
      <c r="O49" s="568">
        <v>0</v>
      </c>
      <c r="P49" s="583">
        <v>0</v>
      </c>
    </row>
    <row r="50" spans="1:16" ht="12" customHeight="1">
      <c r="A50" s="560"/>
      <c r="B50" s="563"/>
      <c r="C50" s="647"/>
      <c r="D50" s="647"/>
      <c r="E50" s="647"/>
      <c r="F50" s="647"/>
      <c r="G50" s="652"/>
      <c r="H50" s="652"/>
      <c r="I50" s="553"/>
      <c r="J50" s="563"/>
      <c r="K50" s="564" t="s">
        <v>145</v>
      </c>
      <c r="L50" s="565"/>
      <c r="M50" s="565"/>
      <c r="N50" s="565"/>
      <c r="O50" s="567">
        <v>0</v>
      </c>
      <c r="P50" s="583">
        <v>0</v>
      </c>
    </row>
    <row r="51" spans="1:16" ht="12" customHeight="1">
      <c r="A51" s="560"/>
      <c r="B51" s="563"/>
      <c r="C51" s="564" t="s">
        <v>146</v>
      </c>
      <c r="D51" s="564"/>
      <c r="E51" s="564"/>
      <c r="F51" s="564"/>
      <c r="G51" s="570">
        <v>0</v>
      </c>
      <c r="H51" s="570">
        <v>0</v>
      </c>
      <c r="I51" s="553"/>
      <c r="J51" s="553"/>
      <c r="K51" s="553"/>
      <c r="L51" s="553"/>
      <c r="M51" s="553"/>
      <c r="N51" s="553"/>
      <c r="O51" s="553"/>
      <c r="P51" s="578"/>
    </row>
    <row r="52" spans="1:16" ht="12" customHeight="1">
      <c r="A52" s="560"/>
      <c r="B52" s="565"/>
      <c r="C52" s="565"/>
      <c r="D52" s="565"/>
      <c r="E52" s="565"/>
      <c r="F52" s="565"/>
      <c r="G52" s="573"/>
      <c r="H52" s="573"/>
      <c r="I52" s="553"/>
      <c r="J52" s="562" t="s">
        <v>147</v>
      </c>
      <c r="K52" s="562"/>
      <c r="L52" s="562"/>
      <c r="M52" s="562"/>
      <c r="N52" s="562"/>
      <c r="O52" s="571">
        <f>+O9+O20+O47+O25</f>
        <v>304317</v>
      </c>
      <c r="P52" s="582">
        <f>+P9+P20</f>
        <v>323916</v>
      </c>
    </row>
    <row r="53" spans="1:16" ht="12" customHeight="1">
      <c r="A53" s="560"/>
      <c r="B53" s="562" t="s">
        <v>148</v>
      </c>
      <c r="C53" s="562"/>
      <c r="D53" s="562"/>
      <c r="E53" s="562"/>
      <c r="F53" s="562"/>
      <c r="G53" s="571">
        <f>+G9+G17+G25+G34+G41+G42+G46</f>
        <v>575788</v>
      </c>
      <c r="H53" s="571">
        <f>+H9+H17+H25+H34+H41+H42+H46</f>
        <v>510911</v>
      </c>
      <c r="I53" s="553"/>
      <c r="J53" s="553"/>
      <c r="K53" s="553"/>
      <c r="L53" s="553"/>
      <c r="M53" s="553"/>
      <c r="N53" s="553"/>
      <c r="O53" s="553"/>
      <c r="P53" s="578"/>
    </row>
    <row r="54" spans="1:16" ht="12" customHeight="1">
      <c r="A54" s="560"/>
      <c r="B54" s="565"/>
      <c r="C54" s="565"/>
      <c r="D54" s="565"/>
      <c r="E54" s="565"/>
      <c r="F54" s="565"/>
      <c r="G54" s="573"/>
      <c r="H54" s="573"/>
      <c r="I54" s="553"/>
      <c r="J54" s="562" t="s">
        <v>149</v>
      </c>
      <c r="K54" s="562"/>
      <c r="L54" s="562"/>
      <c r="M54" s="562"/>
      <c r="N54" s="562"/>
      <c r="O54" s="553"/>
      <c r="P54" s="578"/>
    </row>
    <row r="55" spans="1:16" ht="12" customHeight="1">
      <c r="A55" s="560"/>
      <c r="B55" s="562" t="s">
        <v>150</v>
      </c>
      <c r="C55" s="562"/>
      <c r="D55" s="562"/>
      <c r="E55" s="562"/>
      <c r="F55" s="562"/>
      <c r="G55" s="574"/>
      <c r="H55" s="574"/>
      <c r="I55" s="553"/>
      <c r="J55" s="647" t="s">
        <v>151</v>
      </c>
      <c r="K55" s="647"/>
      <c r="L55" s="647"/>
      <c r="M55" s="647"/>
      <c r="N55" s="647"/>
      <c r="O55" s="568">
        <v>0</v>
      </c>
      <c r="P55" s="583">
        <v>0</v>
      </c>
    </row>
    <row r="56" spans="1:16" ht="12" customHeight="1">
      <c r="A56" s="560"/>
      <c r="B56" s="564" t="s">
        <v>152</v>
      </c>
      <c r="C56" s="564"/>
      <c r="D56" s="564"/>
      <c r="E56" s="564"/>
      <c r="F56" s="564"/>
      <c r="G56" s="575">
        <v>0</v>
      </c>
      <c r="H56" s="575">
        <v>0</v>
      </c>
      <c r="I56" s="553"/>
      <c r="J56" s="647" t="s">
        <v>153</v>
      </c>
      <c r="K56" s="647"/>
      <c r="L56" s="647"/>
      <c r="M56" s="647"/>
      <c r="N56" s="647"/>
      <c r="O56" s="568">
        <v>0</v>
      </c>
      <c r="P56" s="583">
        <v>0</v>
      </c>
    </row>
    <row r="57" spans="1:16" ht="12" customHeight="1">
      <c r="A57" s="560"/>
      <c r="B57" s="564" t="s">
        <v>154</v>
      </c>
      <c r="C57" s="564"/>
      <c r="D57" s="564"/>
      <c r="E57" s="564"/>
      <c r="F57" s="564"/>
      <c r="G57" s="575">
        <v>0</v>
      </c>
      <c r="H57" s="575">
        <v>0</v>
      </c>
      <c r="I57" s="553"/>
      <c r="J57" s="647" t="s">
        <v>155</v>
      </c>
      <c r="K57" s="647"/>
      <c r="L57" s="647"/>
      <c r="M57" s="647"/>
      <c r="N57" s="647"/>
      <c r="O57" s="567">
        <v>0</v>
      </c>
      <c r="P57" s="580">
        <v>0</v>
      </c>
    </row>
    <row r="58" spans="1:16" ht="12" customHeight="1">
      <c r="A58" s="560"/>
      <c r="B58" s="564" t="s">
        <v>156</v>
      </c>
      <c r="C58" s="564"/>
      <c r="D58" s="564"/>
      <c r="E58" s="564"/>
      <c r="F58" s="564"/>
      <c r="G58" s="575">
        <v>11236930</v>
      </c>
      <c r="H58" s="575">
        <v>11202118</v>
      </c>
      <c r="I58" s="553"/>
      <c r="J58" s="647" t="s">
        <v>157</v>
      </c>
      <c r="K58" s="647"/>
      <c r="L58" s="647"/>
      <c r="M58" s="647"/>
      <c r="N58" s="647"/>
      <c r="O58" s="568">
        <v>0</v>
      </c>
      <c r="P58" s="583">
        <v>0</v>
      </c>
    </row>
    <row r="59" spans="1:16" ht="12" customHeight="1">
      <c r="A59" s="560"/>
      <c r="B59" s="564" t="s">
        <v>158</v>
      </c>
      <c r="C59" s="564"/>
      <c r="D59" s="564"/>
      <c r="E59" s="564"/>
      <c r="F59" s="564"/>
      <c r="G59" s="575">
        <v>43504</v>
      </c>
      <c r="H59" s="575">
        <v>43504</v>
      </c>
      <c r="I59" s="553"/>
      <c r="J59" s="647" t="s">
        <v>159</v>
      </c>
      <c r="K59" s="647"/>
      <c r="L59" s="647"/>
      <c r="M59" s="647"/>
      <c r="N59" s="647"/>
      <c r="O59" s="567">
        <v>0</v>
      </c>
      <c r="P59" s="580">
        <v>0</v>
      </c>
    </row>
    <row r="60" spans="1:16" ht="12" customHeight="1">
      <c r="A60" s="560"/>
      <c r="B60" s="647" t="s">
        <v>160</v>
      </c>
      <c r="C60" s="647"/>
      <c r="D60" s="647"/>
      <c r="E60" s="647"/>
      <c r="F60" s="647"/>
      <c r="G60" s="575">
        <v>65042</v>
      </c>
      <c r="H60" s="575">
        <v>28627</v>
      </c>
      <c r="I60" s="553"/>
      <c r="J60" s="647"/>
      <c r="K60" s="647"/>
      <c r="L60" s="647"/>
      <c r="M60" s="647"/>
      <c r="N60" s="647"/>
      <c r="O60" s="553"/>
      <c r="P60" s="578"/>
    </row>
    <row r="61" spans="1:16" ht="12" customHeight="1">
      <c r="A61" s="560"/>
      <c r="B61" s="647" t="s">
        <v>161</v>
      </c>
      <c r="C61" s="647"/>
      <c r="D61" s="647"/>
      <c r="E61" s="647"/>
      <c r="F61" s="647"/>
      <c r="G61" s="575">
        <v>0</v>
      </c>
      <c r="H61" s="575">
        <v>0</v>
      </c>
      <c r="I61" s="553"/>
      <c r="J61" s="647" t="s">
        <v>162</v>
      </c>
      <c r="K61" s="647"/>
      <c r="L61" s="647"/>
      <c r="M61" s="647"/>
      <c r="N61" s="647"/>
      <c r="O61" s="568">
        <v>0</v>
      </c>
      <c r="P61" s="583">
        <v>0</v>
      </c>
    </row>
    <row r="62" spans="1:16">
      <c r="A62" s="560"/>
      <c r="B62" s="647" t="s">
        <v>163</v>
      </c>
      <c r="C62" s="647"/>
      <c r="D62" s="647"/>
      <c r="E62" s="647"/>
      <c r="F62" s="647"/>
      <c r="G62" s="575">
        <v>0</v>
      </c>
      <c r="H62" s="575">
        <v>0</v>
      </c>
      <c r="I62" s="553"/>
      <c r="J62" s="647"/>
      <c r="K62" s="647"/>
      <c r="L62" s="647"/>
      <c r="M62" s="647"/>
      <c r="N62" s="647"/>
      <c r="O62" s="584"/>
      <c r="P62" s="585"/>
    </row>
    <row r="63" spans="1:16" ht="12" customHeight="1">
      <c r="A63" s="560"/>
      <c r="B63" s="647" t="s">
        <v>164</v>
      </c>
      <c r="C63" s="647"/>
      <c r="D63" s="647"/>
      <c r="E63" s="647"/>
      <c r="F63" s="647"/>
      <c r="G63" s="575">
        <v>0</v>
      </c>
      <c r="H63" s="575">
        <v>0</v>
      </c>
      <c r="I63" s="553"/>
      <c r="J63" s="562" t="s">
        <v>165</v>
      </c>
      <c r="K63" s="562"/>
      <c r="L63" s="562"/>
      <c r="M63" s="562"/>
      <c r="N63" s="562"/>
      <c r="O63" s="571">
        <f>SUM(O55:O61)</f>
        <v>0</v>
      </c>
      <c r="P63" s="582">
        <f>SUM(P55:P61)</f>
        <v>0</v>
      </c>
    </row>
    <row r="64" spans="1:16" ht="12" customHeight="1">
      <c r="A64" s="560"/>
      <c r="B64" s="647" t="s">
        <v>166</v>
      </c>
      <c r="C64" s="647"/>
      <c r="D64" s="647"/>
      <c r="E64" s="647"/>
      <c r="F64" s="647"/>
      <c r="G64" s="575">
        <v>0</v>
      </c>
      <c r="H64" s="575">
        <v>0</v>
      </c>
      <c r="I64" s="553"/>
      <c r="J64" s="562"/>
      <c r="K64" s="562"/>
      <c r="L64" s="562"/>
      <c r="M64" s="562"/>
      <c r="N64" s="562"/>
      <c r="O64" s="591"/>
      <c r="P64" s="592"/>
    </row>
    <row r="65" spans="1:18" ht="12" customHeight="1">
      <c r="A65" s="560"/>
      <c r="B65" s="565"/>
      <c r="C65" s="565"/>
      <c r="D65" s="565"/>
      <c r="E65" s="565"/>
      <c r="F65" s="565"/>
      <c r="G65" s="573"/>
      <c r="H65" s="573"/>
      <c r="I65" s="553"/>
      <c r="J65" s="646" t="s">
        <v>167</v>
      </c>
      <c r="K65" s="646"/>
      <c r="L65" s="646"/>
      <c r="M65" s="646"/>
      <c r="N65" s="646"/>
      <c r="O65" s="566">
        <f>+O52+O63</f>
        <v>304317</v>
      </c>
      <c r="P65" s="579">
        <f>+P52+P63</f>
        <v>323916</v>
      </c>
    </row>
    <row r="66" spans="1:18" ht="12" customHeight="1">
      <c r="A66" s="560"/>
      <c r="B66" s="562" t="s">
        <v>168</v>
      </c>
      <c r="C66" s="562"/>
      <c r="D66" s="562"/>
      <c r="E66" s="562"/>
      <c r="F66" s="562"/>
      <c r="G66" s="571">
        <f>SUM(G56:G64)</f>
        <v>11345476</v>
      </c>
      <c r="H66" s="571">
        <f>SUM(H56:H64)</f>
        <v>11274249</v>
      </c>
      <c r="I66" s="553"/>
      <c r="J66" s="553"/>
      <c r="K66" s="553"/>
      <c r="L66" s="553"/>
      <c r="M66" s="553"/>
      <c r="N66" s="553"/>
      <c r="O66" s="553"/>
      <c r="P66" s="578"/>
    </row>
    <row r="67" spans="1:18" ht="12" customHeight="1">
      <c r="A67" s="560"/>
      <c r="B67" s="562"/>
      <c r="C67" s="562"/>
      <c r="D67" s="562"/>
      <c r="E67" s="562"/>
      <c r="F67" s="562"/>
      <c r="G67" s="593"/>
      <c r="H67" s="593"/>
      <c r="I67" s="553"/>
      <c r="J67" s="646" t="s">
        <v>169</v>
      </c>
      <c r="K67" s="646"/>
      <c r="L67" s="646"/>
      <c r="M67" s="646"/>
      <c r="N67" s="646"/>
      <c r="O67" s="553"/>
      <c r="P67" s="578"/>
    </row>
    <row r="68" spans="1:18" ht="12" customHeight="1">
      <c r="A68" s="560"/>
      <c r="B68" s="646" t="s">
        <v>170</v>
      </c>
      <c r="C68" s="646"/>
      <c r="D68" s="646"/>
      <c r="E68" s="646"/>
      <c r="F68" s="646"/>
      <c r="G68" s="654">
        <f>+G53+G66</f>
        <v>11921264</v>
      </c>
      <c r="H68" s="654">
        <f>+H53+H66</f>
        <v>11785160</v>
      </c>
      <c r="I68" s="553"/>
      <c r="J68" s="647"/>
      <c r="K68" s="647"/>
      <c r="L68" s="647"/>
      <c r="M68" s="647"/>
      <c r="N68" s="647"/>
      <c r="O68" s="584"/>
      <c r="P68" s="585"/>
    </row>
    <row r="69" spans="1:18" ht="12" customHeight="1">
      <c r="A69" s="560"/>
      <c r="B69" s="646"/>
      <c r="C69" s="646"/>
      <c r="D69" s="646"/>
      <c r="E69" s="646"/>
      <c r="F69" s="646"/>
      <c r="G69" s="655"/>
      <c r="H69" s="655"/>
      <c r="I69" s="553"/>
      <c r="J69" s="646" t="s">
        <v>171</v>
      </c>
      <c r="K69" s="646"/>
      <c r="L69" s="646"/>
      <c r="M69" s="646"/>
      <c r="N69" s="646"/>
      <c r="O69" s="566">
        <f>SUM(O70:O72)</f>
        <v>11335276</v>
      </c>
      <c r="P69" s="579">
        <f>SUM(P70:P72)</f>
        <v>11335276</v>
      </c>
    </row>
    <row r="70" spans="1:18" ht="12" customHeight="1">
      <c r="A70" s="560"/>
      <c r="B70" s="553"/>
      <c r="C70" s="553"/>
      <c r="D70" s="553"/>
      <c r="E70" s="553"/>
      <c r="F70" s="553"/>
      <c r="G70" s="553"/>
      <c r="H70" s="553"/>
      <c r="I70" s="553"/>
      <c r="J70" s="647" t="s">
        <v>38</v>
      </c>
      <c r="K70" s="647"/>
      <c r="L70" s="647"/>
      <c r="M70" s="647"/>
      <c r="N70" s="647"/>
      <c r="O70" s="567">
        <v>0</v>
      </c>
      <c r="P70" s="583">
        <v>0</v>
      </c>
    </row>
    <row r="71" spans="1:18" ht="12" customHeight="1">
      <c r="A71" s="560"/>
      <c r="B71" s="553"/>
      <c r="C71" s="553"/>
      <c r="D71" s="553"/>
      <c r="E71" s="553"/>
      <c r="F71" s="553"/>
      <c r="G71" s="553"/>
      <c r="H71" s="553"/>
      <c r="I71" s="553"/>
      <c r="J71" s="647" t="s">
        <v>172</v>
      </c>
      <c r="K71" s="647"/>
      <c r="L71" s="647"/>
      <c r="M71" s="647"/>
      <c r="N71" s="647"/>
      <c r="O71" s="568">
        <v>0</v>
      </c>
      <c r="P71" s="583">
        <v>0</v>
      </c>
    </row>
    <row r="72" spans="1:18" ht="12" customHeight="1">
      <c r="A72" s="560"/>
      <c r="B72" s="553"/>
      <c r="C72" s="553"/>
      <c r="D72" s="553"/>
      <c r="E72" s="553"/>
      <c r="F72" s="553"/>
      <c r="G72" s="553"/>
      <c r="H72" s="553"/>
      <c r="I72" s="553"/>
      <c r="J72" s="647" t="s">
        <v>173</v>
      </c>
      <c r="K72" s="647"/>
      <c r="L72" s="647"/>
      <c r="M72" s="647"/>
      <c r="N72" s="647"/>
      <c r="O72" s="567">
        <v>11335276</v>
      </c>
      <c r="P72" s="597">
        <v>11335276</v>
      </c>
    </row>
    <row r="73" spans="1:18" ht="4.5" customHeight="1">
      <c r="A73" s="560"/>
      <c r="B73" s="553"/>
      <c r="C73" s="553"/>
      <c r="D73" s="553"/>
      <c r="E73" s="553"/>
      <c r="F73" s="553"/>
      <c r="G73" s="553"/>
      <c r="H73" s="553"/>
      <c r="I73" s="553"/>
      <c r="J73" s="647"/>
      <c r="K73" s="647"/>
      <c r="L73" s="647"/>
      <c r="M73" s="647"/>
      <c r="N73" s="647"/>
      <c r="O73" s="584"/>
      <c r="P73" s="585"/>
    </row>
    <row r="74" spans="1:18" ht="12" customHeight="1">
      <c r="A74" s="560"/>
      <c r="B74" s="553"/>
      <c r="C74" s="662" t="s">
        <v>3</v>
      </c>
      <c r="D74" s="662"/>
      <c r="E74" s="553"/>
      <c r="F74" s="553"/>
      <c r="G74" s="553"/>
      <c r="H74" s="553"/>
      <c r="I74" s="553"/>
      <c r="J74" s="646" t="s">
        <v>174</v>
      </c>
      <c r="K74" s="646"/>
      <c r="L74" s="646"/>
      <c r="M74" s="646"/>
      <c r="N74" s="646"/>
      <c r="O74" s="566">
        <f>SUM(O75:O79)</f>
        <v>125287</v>
      </c>
      <c r="P74" s="579">
        <f>SUM(P75:P79)</f>
        <v>125968</v>
      </c>
    </row>
    <row r="75" spans="1:18" ht="12" customHeight="1">
      <c r="A75" s="560"/>
      <c r="B75" s="553"/>
      <c r="C75" s="662"/>
      <c r="D75" s="662"/>
      <c r="E75" s="553"/>
      <c r="F75" s="553"/>
      <c r="G75" s="553"/>
      <c r="H75" s="553"/>
      <c r="I75" s="553"/>
      <c r="J75" s="647" t="s">
        <v>175</v>
      </c>
      <c r="K75" s="647"/>
      <c r="L75" s="647"/>
      <c r="M75" s="647"/>
      <c r="N75" s="647"/>
      <c r="O75" s="567">
        <v>125287</v>
      </c>
      <c r="P75" s="580">
        <v>-205762</v>
      </c>
    </row>
    <row r="76" spans="1:18" ht="12" customHeight="1">
      <c r="A76" s="560"/>
      <c r="B76" s="553"/>
      <c r="C76" s="662"/>
      <c r="D76" s="662"/>
      <c r="E76" s="553"/>
      <c r="F76" s="553"/>
      <c r="G76" s="553"/>
      <c r="H76" s="553"/>
      <c r="I76" s="553"/>
      <c r="J76" s="647" t="s">
        <v>176</v>
      </c>
      <c r="K76" s="647"/>
      <c r="L76" s="647"/>
      <c r="M76" s="647"/>
      <c r="N76" s="647"/>
      <c r="O76" s="567">
        <v>0</v>
      </c>
      <c r="P76" s="580">
        <v>0</v>
      </c>
      <c r="R76" s="21" t="s">
        <v>3</v>
      </c>
    </row>
    <row r="77" spans="1:18" ht="12" customHeight="1">
      <c r="A77" s="560"/>
      <c r="B77" s="553"/>
      <c r="C77" s="662"/>
      <c r="D77" s="662"/>
      <c r="E77" s="553"/>
      <c r="F77" s="553"/>
      <c r="G77" s="553"/>
      <c r="H77" s="553"/>
      <c r="I77" s="553"/>
      <c r="J77" s="647" t="s">
        <v>177</v>
      </c>
      <c r="K77" s="647"/>
      <c r="L77" s="647"/>
      <c r="M77" s="647"/>
      <c r="N77" s="647"/>
      <c r="O77" s="568">
        <v>0</v>
      </c>
      <c r="P77" s="597">
        <v>0</v>
      </c>
      <c r="R77" s="600" t="s">
        <v>3</v>
      </c>
    </row>
    <row r="78" spans="1:18" ht="12" customHeight="1">
      <c r="A78" s="560"/>
      <c r="B78" s="553"/>
      <c r="C78" s="662"/>
      <c r="D78" s="662"/>
      <c r="E78" s="553"/>
      <c r="F78" s="553"/>
      <c r="G78" s="553"/>
      <c r="H78" s="553"/>
      <c r="I78" s="553"/>
      <c r="J78" s="647" t="s">
        <v>178</v>
      </c>
      <c r="K78" s="647"/>
      <c r="L78" s="647"/>
      <c r="M78" s="647"/>
      <c r="N78" s="647"/>
      <c r="O78" s="568">
        <v>0</v>
      </c>
      <c r="P78" s="597">
        <v>0</v>
      </c>
    </row>
    <row r="79" spans="1:18" ht="12" customHeight="1">
      <c r="A79" s="560"/>
      <c r="B79" s="553"/>
      <c r="C79" s="662"/>
      <c r="D79" s="662"/>
      <c r="E79" s="553"/>
      <c r="F79" s="553"/>
      <c r="G79" s="553"/>
      <c r="H79" s="553"/>
      <c r="I79" s="553"/>
      <c r="J79" s="647" t="s">
        <v>179</v>
      </c>
      <c r="K79" s="647"/>
      <c r="L79" s="647"/>
      <c r="M79" s="647"/>
      <c r="N79" s="647"/>
      <c r="O79" s="567">
        <v>0</v>
      </c>
      <c r="P79" s="597">
        <v>331730</v>
      </c>
    </row>
    <row r="80" spans="1:18" ht="3.75" customHeight="1">
      <c r="A80" s="560"/>
      <c r="B80" s="553"/>
      <c r="C80" s="662"/>
      <c r="D80" s="662"/>
      <c r="E80" s="553"/>
      <c r="F80" s="553"/>
      <c r="G80" s="553"/>
      <c r="H80" s="553"/>
      <c r="I80" s="553"/>
      <c r="J80" s="647"/>
      <c r="K80" s="647"/>
      <c r="L80" s="647"/>
      <c r="M80" s="647"/>
      <c r="N80" s="647"/>
      <c r="O80" s="584"/>
      <c r="P80" s="585"/>
    </row>
    <row r="81" spans="1:19" ht="12" customHeight="1">
      <c r="A81" s="560"/>
      <c r="B81" s="553"/>
      <c r="C81" s="662"/>
      <c r="D81" s="662"/>
      <c r="E81" s="553"/>
      <c r="F81" s="553"/>
      <c r="G81" s="553"/>
      <c r="H81" s="553"/>
      <c r="I81" s="553"/>
      <c r="J81" s="646" t="s">
        <v>180</v>
      </c>
      <c r="K81" s="646"/>
      <c r="L81" s="646"/>
      <c r="M81" s="646"/>
      <c r="N81" s="646"/>
      <c r="O81" s="572">
        <f>SUM(O82:O83)</f>
        <v>156384</v>
      </c>
      <c r="P81" s="572">
        <f>SUM(P82:P83)</f>
        <v>0</v>
      </c>
    </row>
    <row r="82" spans="1:19" ht="12" customHeight="1">
      <c r="A82" s="560"/>
      <c r="B82" s="553"/>
      <c r="C82" s="553"/>
      <c r="D82" s="553"/>
      <c r="E82" s="553"/>
      <c r="F82" s="553"/>
      <c r="G82" s="553"/>
      <c r="H82" s="553"/>
      <c r="I82" s="553"/>
      <c r="J82" s="647" t="s">
        <v>181</v>
      </c>
      <c r="K82" s="647"/>
      <c r="L82" s="647"/>
      <c r="M82" s="647"/>
      <c r="N82" s="647"/>
      <c r="O82" s="568">
        <v>156384</v>
      </c>
      <c r="P82" s="583">
        <v>0</v>
      </c>
    </row>
    <row r="83" spans="1:19">
      <c r="A83" s="560"/>
      <c r="B83" s="553"/>
      <c r="C83" s="553"/>
      <c r="D83" s="553"/>
      <c r="E83" s="553"/>
      <c r="F83" s="553"/>
      <c r="G83" s="553"/>
      <c r="H83" s="553"/>
      <c r="I83" s="553"/>
      <c r="J83" s="647" t="s">
        <v>182</v>
      </c>
      <c r="K83" s="647"/>
      <c r="L83" s="647"/>
      <c r="M83" s="647"/>
      <c r="N83" s="647"/>
      <c r="O83" s="568">
        <v>0</v>
      </c>
      <c r="P83" s="583">
        <v>0</v>
      </c>
    </row>
    <row r="84" spans="1:19" ht="3.75" customHeight="1">
      <c r="A84" s="560"/>
      <c r="B84" s="553"/>
      <c r="C84" s="553"/>
      <c r="D84" s="553"/>
      <c r="E84" s="553"/>
      <c r="F84" s="553"/>
      <c r="G84" s="553"/>
      <c r="H84" s="553"/>
      <c r="I84" s="553"/>
      <c r="J84" s="647"/>
      <c r="K84" s="647"/>
      <c r="L84" s="647"/>
      <c r="M84" s="647"/>
      <c r="N84" s="647"/>
      <c r="O84" s="584"/>
      <c r="P84" s="585"/>
    </row>
    <row r="85" spans="1:19" ht="12" customHeight="1">
      <c r="A85" s="560"/>
      <c r="B85" s="553"/>
      <c r="C85" s="553"/>
      <c r="D85" s="553"/>
      <c r="E85" s="553"/>
      <c r="F85" s="553"/>
      <c r="G85" s="553"/>
      <c r="H85" s="553"/>
      <c r="I85" s="553"/>
      <c r="J85" s="646" t="s">
        <v>183</v>
      </c>
      <c r="K85" s="646"/>
      <c r="L85" s="646"/>
      <c r="M85" s="646"/>
      <c r="N85" s="646"/>
      <c r="O85" s="566">
        <f>+O69+O74+O81</f>
        <v>11616947</v>
      </c>
      <c r="P85" s="579">
        <f>P69+P74</f>
        <v>11461244</v>
      </c>
    </row>
    <row r="86" spans="1:19" ht="17.25" customHeight="1">
      <c r="A86" s="594"/>
      <c r="B86" s="595"/>
      <c r="C86" s="595"/>
      <c r="D86" s="595"/>
      <c r="E86" s="595"/>
      <c r="F86" s="595"/>
      <c r="G86" s="595"/>
      <c r="H86" s="595"/>
      <c r="I86" s="595"/>
      <c r="J86" s="663" t="s">
        <v>184</v>
      </c>
      <c r="K86" s="663"/>
      <c r="L86" s="663"/>
      <c r="M86" s="663"/>
      <c r="N86" s="663"/>
      <c r="O86" s="598">
        <f>+O65+O85</f>
        <v>11921264</v>
      </c>
      <c r="P86" s="599">
        <f>+P65+P85</f>
        <v>11785160</v>
      </c>
      <c r="R86" s="489" t="str">
        <f>IF(O86=G68," ","Error")</f>
        <v xml:space="preserve"> </v>
      </c>
      <c r="S86" s="489" t="str">
        <f>IF(P86=H68," ","Error")</f>
        <v xml:space="preserve"> </v>
      </c>
    </row>
    <row r="87" spans="1:19">
      <c r="A87" s="553"/>
      <c r="B87" s="596" t="s">
        <v>185</v>
      </c>
      <c r="C87" s="569"/>
      <c r="D87" s="569"/>
      <c r="E87" s="569"/>
      <c r="F87" s="569"/>
      <c r="G87" s="569"/>
      <c r="H87" s="569"/>
      <c r="I87" s="553"/>
      <c r="K87" s="561"/>
      <c r="L87" s="561"/>
      <c r="M87" s="561"/>
      <c r="N87" s="561"/>
      <c r="O87" s="566"/>
      <c r="P87" s="566"/>
    </row>
    <row r="88" spans="1:19">
      <c r="A88" s="553"/>
      <c r="B88" s="553"/>
      <c r="C88" s="553"/>
      <c r="D88" s="553"/>
      <c r="E88" s="553"/>
      <c r="F88" s="553"/>
      <c r="G88" s="553"/>
      <c r="H88" s="553"/>
      <c r="I88" s="553"/>
      <c r="O88" s="566" t="s">
        <v>3</v>
      </c>
      <c r="P88" s="553"/>
    </row>
    <row r="89" spans="1:19">
      <c r="A89" s="553"/>
      <c r="B89" s="553"/>
      <c r="C89" s="553"/>
      <c r="D89" s="553"/>
      <c r="E89" s="553"/>
      <c r="F89" s="553"/>
      <c r="G89" s="553"/>
      <c r="H89" s="553"/>
      <c r="I89" s="553"/>
      <c r="P89" s="600" t="s">
        <v>3</v>
      </c>
    </row>
    <row r="90" spans="1:19">
      <c r="A90" s="553"/>
      <c r="D90" s="659"/>
      <c r="E90" s="659"/>
      <c r="F90" s="659"/>
      <c r="G90" s="659"/>
      <c r="I90" s="553"/>
      <c r="K90" s="590"/>
      <c r="L90" s="590"/>
      <c r="M90" s="590"/>
      <c r="N90" s="590"/>
      <c r="O90" s="590"/>
    </row>
    <row r="91" spans="1:19" ht="23.25" customHeight="1">
      <c r="A91" s="553"/>
      <c r="B91" s="553"/>
      <c r="C91" s="553"/>
      <c r="D91" s="660"/>
      <c r="E91" s="660"/>
      <c r="F91" s="661"/>
      <c r="G91" s="661"/>
      <c r="H91" s="553"/>
      <c r="I91" s="553"/>
      <c r="K91" s="660"/>
      <c r="L91" s="660"/>
      <c r="M91" s="660"/>
      <c r="N91" s="601"/>
      <c r="O91" s="590"/>
    </row>
    <row r="92" spans="1:19">
      <c r="A92" s="553"/>
      <c r="B92" s="553"/>
      <c r="C92" s="553"/>
      <c r="D92" s="639" t="s">
        <v>3</v>
      </c>
      <c r="E92" s="639"/>
      <c r="F92" s="648" t="s">
        <v>3</v>
      </c>
      <c r="G92" s="648"/>
      <c r="H92" s="553"/>
      <c r="I92" s="553"/>
      <c r="K92" s="649" t="s">
        <v>3</v>
      </c>
      <c r="L92" s="649"/>
      <c r="M92" s="649"/>
      <c r="N92" s="602"/>
      <c r="O92" s="590"/>
    </row>
    <row r="93" spans="1:19">
      <c r="A93" s="553"/>
      <c r="B93" s="553"/>
      <c r="C93" s="553"/>
      <c r="D93" s="650" t="s">
        <v>3</v>
      </c>
      <c r="E93" s="650"/>
      <c r="F93" s="632" t="s">
        <v>3</v>
      </c>
      <c r="G93" s="632"/>
      <c r="H93" s="553"/>
      <c r="I93" s="553"/>
      <c r="K93" s="651" t="s">
        <v>3</v>
      </c>
      <c r="L93" s="651"/>
      <c r="M93" s="651"/>
      <c r="N93" s="603"/>
      <c r="O93" s="603"/>
    </row>
    <row r="94" spans="1:19">
      <c r="A94" s="563"/>
      <c r="B94" s="553"/>
      <c r="C94" s="553"/>
      <c r="D94" s="634" t="s">
        <v>3</v>
      </c>
      <c r="E94" s="634"/>
      <c r="F94" s="553"/>
      <c r="G94" s="553"/>
      <c r="H94" s="553"/>
      <c r="I94" s="569"/>
    </row>
    <row r="95" spans="1:19">
      <c r="A95" s="553"/>
      <c r="B95" s="553"/>
      <c r="C95" s="553"/>
      <c r="D95" s="553"/>
      <c r="E95" s="553"/>
      <c r="F95" s="553"/>
      <c r="G95" s="553"/>
      <c r="H95" s="553"/>
      <c r="I95" s="553"/>
    </row>
    <row r="96" spans="1:19">
      <c r="A96" s="553"/>
      <c r="B96" s="553"/>
      <c r="C96" s="553"/>
      <c r="D96" s="553"/>
      <c r="E96" s="553"/>
      <c r="F96" s="553"/>
      <c r="G96" s="553"/>
      <c r="H96" s="553"/>
      <c r="I96" s="553"/>
    </row>
    <row r="97" spans="1:15">
      <c r="A97" s="553"/>
      <c r="B97" s="553"/>
      <c r="C97" s="553"/>
      <c r="D97" s="553"/>
      <c r="E97" s="553"/>
      <c r="F97" s="553"/>
      <c r="G97" s="553"/>
      <c r="H97" s="553"/>
    </row>
    <row r="98" spans="1:15">
      <c r="A98" s="553"/>
      <c r="B98" s="553"/>
      <c r="C98" s="553"/>
      <c r="D98" s="553"/>
      <c r="E98" s="553"/>
      <c r="F98" s="553"/>
      <c r="G98" s="553"/>
      <c r="H98" s="553"/>
      <c r="I98" s="553"/>
    </row>
    <row r="99" spans="1:15">
      <c r="A99" s="553"/>
      <c r="B99" s="553"/>
      <c r="C99" s="553"/>
      <c r="D99" s="553"/>
      <c r="E99" s="553"/>
      <c r="F99" s="553"/>
      <c r="G99" s="553"/>
      <c r="H99" s="553"/>
      <c r="I99" s="553"/>
      <c r="O99" s="21" t="s">
        <v>3</v>
      </c>
    </row>
    <row r="100" spans="1:15">
      <c r="A100" s="553"/>
      <c r="B100" s="553"/>
      <c r="C100" s="553"/>
      <c r="D100" s="553"/>
      <c r="E100" s="553"/>
      <c r="F100" s="553"/>
      <c r="G100" s="553"/>
      <c r="H100" s="553"/>
      <c r="I100" s="553"/>
      <c r="O100" s="600" t="s">
        <v>3</v>
      </c>
    </row>
    <row r="101" spans="1:15">
      <c r="A101" s="553"/>
      <c r="B101" s="553"/>
      <c r="C101" s="553"/>
      <c r="D101" s="553"/>
      <c r="E101" s="553"/>
      <c r="F101" s="553"/>
      <c r="G101" s="553"/>
      <c r="H101" s="553"/>
      <c r="I101" s="553"/>
    </row>
    <row r="102" spans="1:15">
      <c r="A102" s="553"/>
      <c r="I102" s="553"/>
    </row>
    <row r="103" spans="1:15">
      <c r="A103" s="553"/>
      <c r="I103" s="553"/>
    </row>
    <row r="104" spans="1:15">
      <c r="A104" s="553"/>
      <c r="I104" s="553"/>
    </row>
    <row r="105" spans="1:15">
      <c r="A105" s="553"/>
      <c r="I105" s="553"/>
    </row>
    <row r="106" spans="1:15">
      <c r="A106" s="563"/>
      <c r="I106" s="553"/>
    </row>
    <row r="107" spans="1:15">
      <c r="A107" s="563"/>
      <c r="I107" s="553"/>
    </row>
    <row r="108" spans="1:15">
      <c r="A108" s="563"/>
      <c r="I108" s="553"/>
    </row>
    <row r="109" spans="1:15">
      <c r="A109" s="563"/>
    </row>
    <row r="110" spans="1:15">
      <c r="A110" s="563"/>
    </row>
    <row r="111" spans="1:15">
      <c r="A111" s="563"/>
    </row>
    <row r="112" spans="1:15">
      <c r="A112" s="563"/>
    </row>
    <row r="113" spans="1:1">
      <c r="A113" s="563"/>
    </row>
    <row r="114" spans="1:1">
      <c r="A114" s="563"/>
    </row>
    <row r="115" spans="1:1">
      <c r="A115" s="563"/>
    </row>
    <row r="116" spans="1:1">
      <c r="A116" s="563"/>
    </row>
    <row r="117" spans="1:1">
      <c r="A117" s="563"/>
    </row>
    <row r="118" spans="1:1">
      <c r="A118" s="563"/>
    </row>
    <row r="119" spans="1:1">
      <c r="A119" s="563"/>
    </row>
  </sheetData>
  <mergeCells count="99">
    <mergeCell ref="C49:F50"/>
    <mergeCell ref="B68:F69"/>
    <mergeCell ref="J59:N60"/>
    <mergeCell ref="D90:G91"/>
    <mergeCell ref="C74:D81"/>
    <mergeCell ref="H49:H50"/>
    <mergeCell ref="H68:H69"/>
    <mergeCell ref="J84:N84"/>
    <mergeCell ref="J85:N85"/>
    <mergeCell ref="J86:N86"/>
    <mergeCell ref="K91:M91"/>
    <mergeCell ref="J74:N74"/>
    <mergeCell ref="J75:N75"/>
    <mergeCell ref="J76:N76"/>
    <mergeCell ref="J77:N77"/>
    <mergeCell ref="J78:N78"/>
    <mergeCell ref="P22:P23"/>
    <mergeCell ref="P38:P39"/>
    <mergeCell ref="P40:P41"/>
    <mergeCell ref="K15:M16"/>
    <mergeCell ref="C26:F27"/>
    <mergeCell ref="K22:M23"/>
    <mergeCell ref="C28:F29"/>
    <mergeCell ref="C30:F31"/>
    <mergeCell ref="J33:N34"/>
    <mergeCell ref="K40:M41"/>
    <mergeCell ref="K38:M39"/>
    <mergeCell ref="C38:F39"/>
    <mergeCell ref="O22:O23"/>
    <mergeCell ref="O38:O39"/>
    <mergeCell ref="O40:O41"/>
    <mergeCell ref="B34:F34"/>
    <mergeCell ref="D93:E93"/>
    <mergeCell ref="F93:G93"/>
    <mergeCell ref="K93:M93"/>
    <mergeCell ref="D94:E94"/>
    <mergeCell ref="G26:G27"/>
    <mergeCell ref="G28:G29"/>
    <mergeCell ref="G30:G31"/>
    <mergeCell ref="G38:G39"/>
    <mergeCell ref="G43:G44"/>
    <mergeCell ref="G49:G50"/>
    <mergeCell ref="G68:G69"/>
    <mergeCell ref="H26:H27"/>
    <mergeCell ref="H28:H29"/>
    <mergeCell ref="H30:H31"/>
    <mergeCell ref="H38:H39"/>
    <mergeCell ref="H43:H44"/>
    <mergeCell ref="D92:E92"/>
    <mergeCell ref="F92:G92"/>
    <mergeCell ref="K92:M92"/>
    <mergeCell ref="J79:N79"/>
    <mergeCell ref="J80:N80"/>
    <mergeCell ref="J81:N81"/>
    <mergeCell ref="J82:N82"/>
    <mergeCell ref="J83:N83"/>
    <mergeCell ref="J69:N69"/>
    <mergeCell ref="J70:N70"/>
    <mergeCell ref="J71:N71"/>
    <mergeCell ref="J72:N72"/>
    <mergeCell ref="J73:N73"/>
    <mergeCell ref="B63:F63"/>
    <mergeCell ref="B64:F64"/>
    <mergeCell ref="J65:N65"/>
    <mergeCell ref="J67:N67"/>
    <mergeCell ref="J68:N68"/>
    <mergeCell ref="B60:F60"/>
    <mergeCell ref="B61:F61"/>
    <mergeCell ref="J61:N61"/>
    <mergeCell ref="B62:F62"/>
    <mergeCell ref="J62:N62"/>
    <mergeCell ref="J47:N47"/>
    <mergeCell ref="J55:N55"/>
    <mergeCell ref="J56:N56"/>
    <mergeCell ref="J57:N57"/>
    <mergeCell ref="J58:N58"/>
    <mergeCell ref="B41:F41"/>
    <mergeCell ref="B42:F42"/>
    <mergeCell ref="B46:F46"/>
    <mergeCell ref="J46:N46"/>
    <mergeCell ref="C43:F44"/>
    <mergeCell ref="B17:F17"/>
    <mergeCell ref="C18:D18"/>
    <mergeCell ref="J20:M20"/>
    <mergeCell ref="B25:D25"/>
    <mergeCell ref="J29:N29"/>
    <mergeCell ref="B7:F7"/>
    <mergeCell ref="J7:N7"/>
    <mergeCell ref="B8:F8"/>
    <mergeCell ref="J8:N8"/>
    <mergeCell ref="J9:N9"/>
    <mergeCell ref="D1:P1"/>
    <mergeCell ref="D2:P2"/>
    <mergeCell ref="D3:P3"/>
    <mergeCell ref="D4:P4"/>
    <mergeCell ref="A6:E6"/>
    <mergeCell ref="F6:G6"/>
    <mergeCell ref="I6:M6"/>
    <mergeCell ref="N6:O6"/>
  </mergeCells>
  <conditionalFormatting sqref="C74:D81">
    <cfRule type="expression" dxfId="3" priority="3">
      <formula>$E$39&lt;&gt;$I$61</formula>
    </cfRule>
    <cfRule type="expression" dxfId="2" priority="4">
      <formula>$D$39&lt;&gt;$H$61</formula>
    </cfRule>
  </conditionalFormatting>
  <printOptions horizontalCentered="1" verticalCentered="1"/>
  <pageMargins left="0.31496062992126" right="0.196850393700787" top="0" bottom="0" header="0" footer="0"/>
  <pageSetup scale="52" orientation="portrait"/>
  <ignoredErrors>
    <ignoredError sqref="O6 I6:M6 G6" numberStoredAsText="1"/>
    <ignoredError sqref="O43:P49 O25:P25 G42 P20 O20 H34 G3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K43"/>
  <sheetViews>
    <sheetView topLeftCell="A22" workbookViewId="0">
      <selection activeCell="G23" sqref="G23"/>
    </sheetView>
  </sheetViews>
  <sheetFormatPr baseColWidth="10" defaultColWidth="11" defaultRowHeight="15"/>
  <cols>
    <col min="1" max="1" width="2.140625" style="80" customWidth="1"/>
    <col min="2" max="3" width="3.7109375" style="102" customWidth="1"/>
    <col min="4" max="4" width="65.7109375" style="102" customWidth="1"/>
    <col min="5" max="5" width="12.7109375" style="102" customWidth="1"/>
    <col min="6" max="6" width="14.28515625" style="102" customWidth="1"/>
    <col min="7" max="8" width="12.7109375" style="102" customWidth="1"/>
    <col min="9" max="9" width="11.42578125" style="102" customWidth="1"/>
    <col min="10" max="10" width="12.85546875" style="102" customWidth="1"/>
    <col min="11" max="11" width="3.140625" style="80" customWidth="1"/>
  </cols>
  <sheetData>
    <row r="1" spans="2:10" s="80" customFormat="1" ht="6.75" customHeight="1">
      <c r="B1" s="81"/>
      <c r="C1" s="81"/>
      <c r="D1" s="81"/>
      <c r="E1" s="81"/>
      <c r="F1" s="81"/>
      <c r="G1" s="81"/>
      <c r="H1" s="81"/>
      <c r="I1" s="81"/>
    </row>
    <row r="2" spans="2:10">
      <c r="B2" s="769" t="s">
        <v>289</v>
      </c>
      <c r="C2" s="770"/>
      <c r="D2" s="770"/>
      <c r="E2" s="770"/>
      <c r="F2" s="770"/>
      <c r="G2" s="770"/>
      <c r="H2" s="770"/>
      <c r="I2" s="770"/>
      <c r="J2" s="771"/>
    </row>
    <row r="3" spans="2:10">
      <c r="B3" s="769" t="s">
        <v>483</v>
      </c>
      <c r="C3" s="770"/>
      <c r="D3" s="770"/>
      <c r="E3" s="770"/>
      <c r="F3" s="770"/>
      <c r="G3" s="770"/>
      <c r="H3" s="770"/>
      <c r="I3" s="770"/>
      <c r="J3" s="771"/>
    </row>
    <row r="4" spans="2:10">
      <c r="B4" s="772" t="s">
        <v>484</v>
      </c>
      <c r="C4" s="773"/>
      <c r="D4" s="773"/>
      <c r="E4" s="773"/>
      <c r="F4" s="773"/>
      <c r="G4" s="773"/>
      <c r="H4" s="773"/>
      <c r="I4" s="773"/>
      <c r="J4" s="774"/>
    </row>
    <row r="5" spans="2:10">
      <c r="B5" s="775" t="s">
        <v>387</v>
      </c>
      <c r="C5" s="776"/>
      <c r="D5" s="776"/>
      <c r="E5" s="776"/>
      <c r="F5" s="776"/>
      <c r="G5" s="776"/>
      <c r="H5" s="776"/>
      <c r="I5" s="776"/>
      <c r="J5" s="777"/>
    </row>
    <row r="6" spans="2:10" s="80" customFormat="1" ht="2.25" customHeight="1">
      <c r="B6" s="103"/>
      <c r="C6" s="103"/>
      <c r="D6" s="103"/>
      <c r="E6" s="103"/>
      <c r="F6" s="103"/>
      <c r="G6" s="103"/>
      <c r="H6" s="103"/>
      <c r="I6" s="103"/>
      <c r="J6" s="103"/>
    </row>
    <row r="7" spans="2:10">
      <c r="B7" s="792" t="s">
        <v>4</v>
      </c>
      <c r="C7" s="815"/>
      <c r="D7" s="793"/>
      <c r="E7" s="790" t="s">
        <v>382</v>
      </c>
      <c r="F7" s="790"/>
      <c r="G7" s="790"/>
      <c r="H7" s="790"/>
      <c r="I7" s="790"/>
      <c r="J7" s="790" t="s">
        <v>372</v>
      </c>
    </row>
    <row r="8" spans="2:10" ht="22.5">
      <c r="B8" s="794"/>
      <c r="C8" s="816"/>
      <c r="D8" s="795"/>
      <c r="E8" s="82" t="s">
        <v>373</v>
      </c>
      <c r="F8" s="82" t="s">
        <v>374</v>
      </c>
      <c r="G8" s="82" t="s">
        <v>347</v>
      </c>
      <c r="H8" s="82" t="s">
        <v>348</v>
      </c>
      <c r="I8" s="82" t="s">
        <v>375</v>
      </c>
      <c r="J8" s="790"/>
    </row>
    <row r="9" spans="2:10" ht="15.75" customHeight="1">
      <c r="B9" s="796"/>
      <c r="C9" s="817"/>
      <c r="D9" s="797"/>
      <c r="E9" s="82">
        <v>1</v>
      </c>
      <c r="F9" s="82">
        <v>2</v>
      </c>
      <c r="G9" s="82" t="s">
        <v>376</v>
      </c>
      <c r="H9" s="82">
        <v>4</v>
      </c>
      <c r="I9" s="82">
        <v>5</v>
      </c>
      <c r="J9" s="82" t="s">
        <v>377</v>
      </c>
    </row>
    <row r="10" spans="2:10" ht="15" customHeight="1">
      <c r="B10" s="820" t="s">
        <v>485</v>
      </c>
      <c r="C10" s="821"/>
      <c r="D10" s="822"/>
      <c r="E10" s="104"/>
      <c r="F10" s="93"/>
      <c r="G10" s="93"/>
      <c r="H10" s="93"/>
      <c r="I10" s="93"/>
      <c r="J10" s="93"/>
    </row>
    <row r="11" spans="2:10">
      <c r="B11" s="91"/>
      <c r="C11" s="818" t="s">
        <v>486</v>
      </c>
      <c r="D11" s="819"/>
      <c r="E11" s="106">
        <f>+E12+E13</f>
        <v>0</v>
      </c>
      <c r="F11" s="106">
        <f>+F12+F13</f>
        <v>0</v>
      </c>
      <c r="G11" s="107">
        <f>+E11+F11</f>
        <v>0</v>
      </c>
      <c r="H11" s="106">
        <f t="shared" ref="H11:I11" si="0">+H12+H13</f>
        <v>0</v>
      </c>
      <c r="I11" s="106">
        <f t="shared" si="0"/>
        <v>0</v>
      </c>
      <c r="J11" s="107">
        <f>+G11-H11</f>
        <v>0</v>
      </c>
    </row>
    <row r="12" spans="2:10">
      <c r="B12" s="91"/>
      <c r="C12" s="105"/>
      <c r="D12" s="92" t="s">
        <v>487</v>
      </c>
      <c r="E12" s="104"/>
      <c r="F12" s="93"/>
      <c r="G12" s="93">
        <f t="shared" ref="G12:G39" si="1">+E12+F12</f>
        <v>0</v>
      </c>
      <c r="H12" s="93"/>
      <c r="I12" s="93"/>
      <c r="J12" s="93">
        <f t="shared" ref="J12:J39" si="2">+G12-H12</f>
        <v>0</v>
      </c>
    </row>
    <row r="13" spans="2:10">
      <c r="B13" s="91"/>
      <c r="C13" s="105"/>
      <c r="D13" s="92" t="s">
        <v>488</v>
      </c>
      <c r="E13" s="104"/>
      <c r="F13" s="93"/>
      <c r="G13" s="93">
        <f t="shared" si="1"/>
        <v>0</v>
      </c>
      <c r="H13" s="93"/>
      <c r="I13" s="93"/>
      <c r="J13" s="93">
        <f t="shared" si="2"/>
        <v>0</v>
      </c>
    </row>
    <row r="14" spans="2:10">
      <c r="B14" s="91"/>
      <c r="C14" s="818" t="s">
        <v>489</v>
      </c>
      <c r="D14" s="819"/>
      <c r="E14" s="106">
        <f>SUM(E15:E22)</f>
        <v>0</v>
      </c>
      <c r="F14" s="106">
        <f>SUM(F15:F22)</f>
        <v>0</v>
      </c>
      <c r="G14" s="107">
        <f t="shared" si="1"/>
        <v>0</v>
      </c>
      <c r="H14" s="106">
        <f t="shared" ref="H14:I14" si="3">SUM(H15:H22)</f>
        <v>0</v>
      </c>
      <c r="I14" s="106">
        <f t="shared" si="3"/>
        <v>0</v>
      </c>
      <c r="J14" s="107">
        <f t="shared" si="2"/>
        <v>0</v>
      </c>
    </row>
    <row r="15" spans="2:10">
      <c r="B15" s="91"/>
      <c r="C15" s="105"/>
      <c r="D15" s="92" t="s">
        <v>490</v>
      </c>
      <c r="E15" s="104">
        <v>0</v>
      </c>
      <c r="F15" s="93"/>
      <c r="G15" s="93">
        <f t="shared" si="1"/>
        <v>0</v>
      </c>
      <c r="H15" s="93">
        <v>0</v>
      </c>
      <c r="I15" s="93">
        <v>0</v>
      </c>
      <c r="J15" s="93">
        <f t="shared" si="2"/>
        <v>0</v>
      </c>
    </row>
    <row r="16" spans="2:10">
      <c r="B16" s="91"/>
      <c r="C16" s="105"/>
      <c r="D16" s="92" t="s">
        <v>491</v>
      </c>
      <c r="E16" s="104"/>
      <c r="F16" s="93"/>
      <c r="G16" s="93">
        <f t="shared" si="1"/>
        <v>0</v>
      </c>
      <c r="H16" s="93"/>
      <c r="I16" s="93"/>
      <c r="J16" s="93">
        <f t="shared" si="2"/>
        <v>0</v>
      </c>
    </row>
    <row r="17" spans="2:10">
      <c r="B17" s="91"/>
      <c r="C17" s="105"/>
      <c r="D17" s="92" t="s">
        <v>492</v>
      </c>
      <c r="E17" s="104"/>
      <c r="F17" s="93"/>
      <c r="G17" s="93">
        <f t="shared" si="1"/>
        <v>0</v>
      </c>
      <c r="H17" s="93"/>
      <c r="I17" s="93"/>
      <c r="J17" s="93">
        <f t="shared" si="2"/>
        <v>0</v>
      </c>
    </row>
    <row r="18" spans="2:10">
      <c r="B18" s="91"/>
      <c r="C18" s="105"/>
      <c r="D18" s="92" t="s">
        <v>493</v>
      </c>
      <c r="E18" s="104"/>
      <c r="F18" s="93"/>
      <c r="G18" s="93">
        <f t="shared" si="1"/>
        <v>0</v>
      </c>
      <c r="H18" s="93"/>
      <c r="I18" s="93"/>
      <c r="J18" s="93">
        <f t="shared" si="2"/>
        <v>0</v>
      </c>
    </row>
    <row r="19" spans="2:10">
      <c r="B19" s="91"/>
      <c r="C19" s="105"/>
      <c r="D19" s="92" t="s">
        <v>494</v>
      </c>
      <c r="E19" s="104"/>
      <c r="F19" s="93"/>
      <c r="G19" s="93">
        <f t="shared" si="1"/>
        <v>0</v>
      </c>
      <c r="H19" s="93"/>
      <c r="I19" s="93"/>
      <c r="J19" s="93">
        <f t="shared" si="2"/>
        <v>0</v>
      </c>
    </row>
    <row r="20" spans="2:10">
      <c r="B20" s="91"/>
      <c r="C20" s="105"/>
      <c r="D20" s="92" t="s">
        <v>495</v>
      </c>
      <c r="E20" s="104"/>
      <c r="F20" s="93"/>
      <c r="G20" s="93">
        <f t="shared" si="1"/>
        <v>0</v>
      </c>
      <c r="H20" s="93"/>
      <c r="I20" s="93"/>
      <c r="J20" s="93">
        <f t="shared" si="2"/>
        <v>0</v>
      </c>
    </row>
    <row r="21" spans="2:10">
      <c r="B21" s="91"/>
      <c r="C21" s="105"/>
      <c r="D21" s="92" t="s">
        <v>496</v>
      </c>
      <c r="E21" s="104"/>
      <c r="F21" s="93"/>
      <c r="G21" s="93">
        <f t="shared" si="1"/>
        <v>0</v>
      </c>
      <c r="H21" s="93"/>
      <c r="I21" s="93"/>
      <c r="J21" s="93">
        <f t="shared" si="2"/>
        <v>0</v>
      </c>
    </row>
    <row r="22" spans="2:10">
      <c r="B22" s="91"/>
      <c r="C22" s="105"/>
      <c r="D22" s="92" t="s">
        <v>497</v>
      </c>
      <c r="E22" s="104"/>
      <c r="F22" s="93"/>
      <c r="G22" s="93">
        <f t="shared" si="1"/>
        <v>0</v>
      </c>
      <c r="H22" s="93"/>
      <c r="I22" s="93"/>
      <c r="J22" s="93">
        <f t="shared" si="2"/>
        <v>0</v>
      </c>
    </row>
    <row r="23" spans="2:10">
      <c r="B23" s="91"/>
      <c r="C23" s="818" t="s">
        <v>498</v>
      </c>
      <c r="D23" s="819"/>
      <c r="E23" s="106">
        <f>SUM(E24:E26)</f>
        <v>0</v>
      </c>
      <c r="F23" s="106">
        <f>SUM(F24:F26)</f>
        <v>0</v>
      </c>
      <c r="G23" s="108">
        <f t="shared" si="1"/>
        <v>0</v>
      </c>
      <c r="H23" s="106">
        <f t="shared" ref="H23:I23" si="4">SUM(H24:H26)</f>
        <v>0</v>
      </c>
      <c r="I23" s="106">
        <f t="shared" si="4"/>
        <v>0</v>
      </c>
      <c r="J23" s="107">
        <f t="shared" si="2"/>
        <v>0</v>
      </c>
    </row>
    <row r="24" spans="2:10">
      <c r="B24" s="91"/>
      <c r="C24" s="105"/>
      <c r="D24" s="92" t="s">
        <v>499</v>
      </c>
      <c r="E24" s="104"/>
      <c r="F24" s="93"/>
      <c r="G24" s="93">
        <f t="shared" si="1"/>
        <v>0</v>
      </c>
      <c r="H24" s="93"/>
      <c r="I24" s="93"/>
      <c r="J24" s="93">
        <f t="shared" si="2"/>
        <v>0</v>
      </c>
    </row>
    <row r="25" spans="2:10">
      <c r="B25" s="91"/>
      <c r="C25" s="105"/>
      <c r="D25" s="92" t="s">
        <v>500</v>
      </c>
      <c r="E25" s="104"/>
      <c r="F25" s="93"/>
      <c r="G25" s="93">
        <f t="shared" si="1"/>
        <v>0</v>
      </c>
      <c r="H25" s="93"/>
      <c r="I25" s="93"/>
      <c r="J25" s="93">
        <f t="shared" si="2"/>
        <v>0</v>
      </c>
    </row>
    <row r="26" spans="2:10">
      <c r="B26" s="91"/>
      <c r="C26" s="105"/>
      <c r="D26" s="92" t="s">
        <v>501</v>
      </c>
      <c r="E26" s="104"/>
      <c r="F26" s="93"/>
      <c r="G26" s="93">
        <f t="shared" si="1"/>
        <v>0</v>
      </c>
      <c r="H26" s="93"/>
      <c r="I26" s="93"/>
      <c r="J26" s="93">
        <f t="shared" si="2"/>
        <v>0</v>
      </c>
    </row>
    <row r="27" spans="2:10">
      <c r="B27" s="91"/>
      <c r="C27" s="818" t="s">
        <v>502</v>
      </c>
      <c r="D27" s="819"/>
      <c r="E27" s="106">
        <f>SUM(E28:E29)</f>
        <v>0</v>
      </c>
      <c r="F27" s="106">
        <f>SUM(F28:F29)</f>
        <v>0</v>
      </c>
      <c r="G27" s="107">
        <f t="shared" si="1"/>
        <v>0</v>
      </c>
      <c r="H27" s="106">
        <f t="shared" ref="H27:I27" si="5">SUM(H28:H29)</f>
        <v>0</v>
      </c>
      <c r="I27" s="106">
        <f t="shared" si="5"/>
        <v>0</v>
      </c>
      <c r="J27" s="107">
        <f t="shared" si="2"/>
        <v>0</v>
      </c>
    </row>
    <row r="28" spans="2:10">
      <c r="B28" s="91"/>
      <c r="C28" s="105"/>
      <c r="D28" s="92" t="s">
        <v>503</v>
      </c>
      <c r="E28" s="104"/>
      <c r="F28" s="93"/>
      <c r="G28" s="93">
        <f t="shared" si="1"/>
        <v>0</v>
      </c>
      <c r="H28" s="93"/>
      <c r="I28" s="93"/>
      <c r="J28" s="93">
        <f t="shared" si="2"/>
        <v>0</v>
      </c>
    </row>
    <row r="29" spans="2:10">
      <c r="B29" s="91"/>
      <c r="C29" s="105"/>
      <c r="D29" s="92" t="s">
        <v>504</v>
      </c>
      <c r="E29" s="104"/>
      <c r="F29" s="93"/>
      <c r="G29" s="93">
        <f t="shared" si="1"/>
        <v>0</v>
      </c>
      <c r="H29" s="93"/>
      <c r="I29" s="93"/>
      <c r="J29" s="93">
        <f t="shared" si="2"/>
        <v>0</v>
      </c>
    </row>
    <row r="30" spans="2:10">
      <c r="B30" s="91"/>
      <c r="C30" s="818" t="s">
        <v>505</v>
      </c>
      <c r="D30" s="819"/>
      <c r="E30" s="106">
        <f>SUM(E31:E34)</f>
        <v>0</v>
      </c>
      <c r="F30" s="106">
        <f>SUM(F31:F34)</f>
        <v>0</v>
      </c>
      <c r="G30" s="107">
        <f t="shared" si="1"/>
        <v>0</v>
      </c>
      <c r="H30" s="106">
        <f t="shared" ref="H30:I30" si="6">SUM(H31:H34)</f>
        <v>0</v>
      </c>
      <c r="I30" s="106">
        <f t="shared" si="6"/>
        <v>0</v>
      </c>
      <c r="J30" s="107">
        <f t="shared" si="2"/>
        <v>0</v>
      </c>
    </row>
    <row r="31" spans="2:10">
      <c r="B31" s="91"/>
      <c r="C31" s="105"/>
      <c r="D31" s="92" t="s">
        <v>506</v>
      </c>
      <c r="E31" s="104"/>
      <c r="F31" s="93"/>
      <c r="G31" s="93">
        <f t="shared" si="1"/>
        <v>0</v>
      </c>
      <c r="H31" s="93"/>
      <c r="I31" s="93"/>
      <c r="J31" s="93">
        <f t="shared" si="2"/>
        <v>0</v>
      </c>
    </row>
    <row r="32" spans="2:10">
      <c r="B32" s="91"/>
      <c r="C32" s="105"/>
      <c r="D32" s="92" t="s">
        <v>507</v>
      </c>
      <c r="E32" s="104"/>
      <c r="F32" s="93"/>
      <c r="G32" s="93">
        <f t="shared" si="1"/>
        <v>0</v>
      </c>
      <c r="H32" s="93"/>
      <c r="I32" s="93"/>
      <c r="J32" s="93">
        <f t="shared" si="2"/>
        <v>0</v>
      </c>
    </row>
    <row r="33" spans="1:11">
      <c r="B33" s="91"/>
      <c r="C33" s="105"/>
      <c r="D33" s="92" t="s">
        <v>508</v>
      </c>
      <c r="E33" s="104"/>
      <c r="F33" s="93"/>
      <c r="G33" s="93">
        <f t="shared" si="1"/>
        <v>0</v>
      </c>
      <c r="H33" s="93"/>
      <c r="I33" s="93"/>
      <c r="J33" s="93">
        <f t="shared" si="2"/>
        <v>0</v>
      </c>
    </row>
    <row r="34" spans="1:11">
      <c r="B34" s="91"/>
      <c r="C34" s="105"/>
      <c r="D34" s="92" t="s">
        <v>509</v>
      </c>
      <c r="E34" s="104"/>
      <c r="F34" s="93"/>
      <c r="G34" s="93">
        <f t="shared" si="1"/>
        <v>0</v>
      </c>
      <c r="H34" s="93"/>
      <c r="I34" s="93"/>
      <c r="J34" s="93">
        <f t="shared" si="2"/>
        <v>0</v>
      </c>
    </row>
    <row r="35" spans="1:11">
      <c r="B35" s="91"/>
      <c r="C35" s="818" t="s">
        <v>510</v>
      </c>
      <c r="D35" s="819"/>
      <c r="E35" s="106">
        <f>SUM(E36)</f>
        <v>0</v>
      </c>
      <c r="F35" s="106">
        <f>SUM(F36)</f>
        <v>0</v>
      </c>
      <c r="G35" s="107">
        <f t="shared" si="1"/>
        <v>0</v>
      </c>
      <c r="H35" s="106">
        <f t="shared" ref="H35:I35" si="7">SUM(H36)</f>
        <v>0</v>
      </c>
      <c r="I35" s="106">
        <f t="shared" si="7"/>
        <v>0</v>
      </c>
      <c r="J35" s="107">
        <f t="shared" si="2"/>
        <v>0</v>
      </c>
    </row>
    <row r="36" spans="1:11">
      <c r="B36" s="91"/>
      <c r="C36" s="105"/>
      <c r="D36" s="92" t="s">
        <v>511</v>
      </c>
      <c r="E36" s="104"/>
      <c r="F36" s="93"/>
      <c r="G36" s="93">
        <f t="shared" si="1"/>
        <v>0</v>
      </c>
      <c r="H36" s="93"/>
      <c r="I36" s="93"/>
      <c r="J36" s="93">
        <f t="shared" si="2"/>
        <v>0</v>
      </c>
    </row>
    <row r="37" spans="1:11" ht="15" customHeight="1">
      <c r="B37" s="820" t="s">
        <v>512</v>
      </c>
      <c r="C37" s="821"/>
      <c r="D37" s="822"/>
      <c r="E37" s="104"/>
      <c r="F37" s="93"/>
      <c r="G37" s="93">
        <f t="shared" si="1"/>
        <v>0</v>
      </c>
      <c r="H37" s="93"/>
      <c r="I37" s="93"/>
      <c r="J37" s="93">
        <f t="shared" si="2"/>
        <v>0</v>
      </c>
    </row>
    <row r="38" spans="1:11" ht="15" customHeight="1">
      <c r="B38" s="820" t="s">
        <v>513</v>
      </c>
      <c r="C38" s="821"/>
      <c r="D38" s="822"/>
      <c r="E38" s="104"/>
      <c r="F38" s="93"/>
      <c r="G38" s="93">
        <f t="shared" si="1"/>
        <v>0</v>
      </c>
      <c r="H38" s="93"/>
      <c r="I38" s="93"/>
      <c r="J38" s="93">
        <f t="shared" si="2"/>
        <v>0</v>
      </c>
    </row>
    <row r="39" spans="1:11" ht="15.75" customHeight="1">
      <c r="B39" s="820" t="s">
        <v>514</v>
      </c>
      <c r="C39" s="821"/>
      <c r="D39" s="822"/>
      <c r="E39" s="104"/>
      <c r="F39" s="93"/>
      <c r="G39" s="93">
        <f t="shared" si="1"/>
        <v>0</v>
      </c>
      <c r="H39" s="93"/>
      <c r="I39" s="93"/>
      <c r="J39" s="93">
        <f t="shared" si="2"/>
        <v>0</v>
      </c>
    </row>
    <row r="40" spans="1:11">
      <c r="B40" s="109"/>
      <c r="C40" s="110"/>
      <c r="D40" s="111"/>
      <c r="E40" s="112"/>
      <c r="F40" s="89"/>
      <c r="G40" s="89"/>
      <c r="H40" s="89"/>
      <c r="I40" s="89"/>
      <c r="J40" s="89"/>
    </row>
    <row r="41" spans="1:11" s="101" customFormat="1">
      <c r="A41" s="113"/>
      <c r="B41" s="114"/>
      <c r="C41" s="813" t="s">
        <v>379</v>
      </c>
      <c r="D41" s="814"/>
      <c r="E41" s="115">
        <f>+E11+E14+E23+E27+E30+E35+E37+E38+E39</f>
        <v>0</v>
      </c>
      <c r="F41" s="115">
        <f t="shared" ref="F41:J41" si="8">+F11+F14+F23+F27+F30+F35+F37+F38+F39</f>
        <v>0</v>
      </c>
      <c r="G41" s="115">
        <f t="shared" si="8"/>
        <v>0</v>
      </c>
      <c r="H41" s="115">
        <f t="shared" si="8"/>
        <v>0</v>
      </c>
      <c r="I41" s="115">
        <f t="shared" si="8"/>
        <v>0</v>
      </c>
      <c r="J41" s="115">
        <f t="shared" si="8"/>
        <v>0</v>
      </c>
      <c r="K41" s="113"/>
    </row>
    <row r="42" spans="1:11">
      <c r="B42" s="81"/>
      <c r="C42" s="81"/>
      <c r="D42" s="81"/>
      <c r="E42" s="81"/>
      <c r="F42" s="81"/>
      <c r="G42" s="81"/>
      <c r="H42" s="81"/>
      <c r="I42" s="81"/>
      <c r="J42" s="81"/>
    </row>
    <row r="43" spans="1:11">
      <c r="B43" s="81"/>
      <c r="C43" s="81"/>
      <c r="D43" s="81"/>
      <c r="E43" s="81"/>
      <c r="F43" s="81"/>
      <c r="G43" s="81"/>
      <c r="H43" s="81"/>
      <c r="I43" s="81"/>
      <c r="J43" s="81"/>
    </row>
  </sheetData>
  <mergeCells count="18">
    <mergeCell ref="C41:D41"/>
    <mergeCell ref="J7:J8"/>
    <mergeCell ref="B7:D9"/>
    <mergeCell ref="C30:D30"/>
    <mergeCell ref="C35:D35"/>
    <mergeCell ref="B37:D37"/>
    <mergeCell ref="B38:D38"/>
    <mergeCell ref="B39:D39"/>
    <mergeCell ref="B10:D10"/>
    <mergeCell ref="C11:D11"/>
    <mergeCell ref="C14:D14"/>
    <mergeCell ref="C23:D23"/>
    <mergeCell ref="C27:D27"/>
    <mergeCell ref="B2:J2"/>
    <mergeCell ref="B3:J3"/>
    <mergeCell ref="B4:J4"/>
    <mergeCell ref="B5:J5"/>
    <mergeCell ref="E7:I7"/>
  </mergeCells>
  <pageMargins left="0.7" right="0.7" top="0.75" bottom="0.75" header="0.3" footer="0.3"/>
  <pageSetup scale="78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G37"/>
  <sheetViews>
    <sheetView workbookViewId="0">
      <selection sqref="A1:E37"/>
    </sheetView>
  </sheetViews>
  <sheetFormatPr baseColWidth="10" defaultColWidth="11" defaultRowHeight="15"/>
  <cols>
    <col min="1" max="1" width="1.140625" customWidth="1"/>
    <col min="2" max="2" width="57" customWidth="1"/>
    <col min="6" max="6" width="4.28515625" style="80" customWidth="1"/>
  </cols>
  <sheetData>
    <row r="1" spans="1:5">
      <c r="A1" s="769" t="s">
        <v>380</v>
      </c>
      <c r="B1" s="770"/>
      <c r="C1" s="770"/>
      <c r="D1" s="770"/>
      <c r="E1" s="770"/>
    </row>
    <row r="2" spans="1:5">
      <c r="A2" s="620"/>
      <c r="B2" s="863" t="s">
        <v>671</v>
      </c>
      <c r="C2" s="863"/>
      <c r="D2" s="863"/>
      <c r="E2" s="863"/>
    </row>
    <row r="3" spans="1:5">
      <c r="A3" s="772" t="s">
        <v>515</v>
      </c>
      <c r="B3" s="773"/>
      <c r="C3" s="773"/>
      <c r="D3" s="773"/>
      <c r="E3" s="773"/>
    </row>
    <row r="4" spans="1:5">
      <c r="A4" s="775" t="s">
        <v>516</v>
      </c>
      <c r="B4" s="776"/>
      <c r="C4" s="776"/>
      <c r="D4" s="776"/>
      <c r="E4" s="776"/>
    </row>
    <row r="5" spans="1:5" ht="6" customHeight="1">
      <c r="A5" s="81"/>
      <c r="B5" s="81"/>
      <c r="C5" s="81"/>
      <c r="D5" s="81"/>
      <c r="E5" s="81"/>
    </row>
    <row r="6" spans="1:5">
      <c r="A6" s="791" t="s">
        <v>4</v>
      </c>
      <c r="B6" s="791"/>
      <c r="C6" s="82" t="s">
        <v>345</v>
      </c>
      <c r="D6" s="82" t="s">
        <v>348</v>
      </c>
      <c r="E6" s="82" t="s">
        <v>517</v>
      </c>
    </row>
    <row r="7" spans="1:5" ht="5.25" customHeight="1">
      <c r="A7" s="83"/>
      <c r="B7" s="84"/>
      <c r="C7" s="85"/>
      <c r="D7" s="85"/>
      <c r="E7" s="85"/>
    </row>
    <row r="8" spans="1:5">
      <c r="A8" s="86"/>
      <c r="B8" s="87" t="s">
        <v>518</v>
      </c>
      <c r="C8" s="88">
        <v>2152715</v>
      </c>
      <c r="D8" s="88">
        <v>2141731</v>
      </c>
      <c r="E8" s="88">
        <v>2141731</v>
      </c>
    </row>
    <row r="9" spans="1:5">
      <c r="A9" s="823" t="s">
        <v>519</v>
      </c>
      <c r="B9" s="824"/>
      <c r="C9" s="89">
        <f>+EAI!E33</f>
        <v>0</v>
      </c>
      <c r="D9" s="89">
        <f>+EAI!H33</f>
        <v>0</v>
      </c>
      <c r="E9" s="89">
        <f>+EAI!I33</f>
        <v>0</v>
      </c>
    </row>
    <row r="10" spans="1:5">
      <c r="A10" s="825" t="s">
        <v>520</v>
      </c>
      <c r="B10" s="826"/>
      <c r="C10" s="90">
        <f>+EAI!E46</f>
        <v>0</v>
      </c>
      <c r="D10" s="90">
        <f>+EAI!H46</f>
        <v>0</v>
      </c>
      <c r="E10" s="90">
        <f>+EAI!I46</f>
        <v>0</v>
      </c>
    </row>
    <row r="11" spans="1:5" ht="6.75" customHeight="1">
      <c r="A11" s="91"/>
      <c r="B11" s="92"/>
      <c r="C11" s="93"/>
      <c r="D11" s="93"/>
      <c r="E11" s="93"/>
    </row>
    <row r="12" spans="1:5">
      <c r="A12" s="94"/>
      <c r="B12" s="87" t="s">
        <v>521</v>
      </c>
      <c r="C12" s="88">
        <v>1868327</v>
      </c>
      <c r="D12" s="88">
        <v>1758601</v>
      </c>
      <c r="E12" s="88">
        <v>1758601</v>
      </c>
    </row>
    <row r="13" spans="1:5">
      <c r="A13" s="827" t="s">
        <v>522</v>
      </c>
      <c r="B13" s="828"/>
      <c r="C13" s="89"/>
      <c r="D13" s="89"/>
      <c r="E13" s="89"/>
    </row>
    <row r="14" spans="1:5">
      <c r="A14" s="825" t="s">
        <v>523</v>
      </c>
      <c r="B14" s="826"/>
      <c r="C14" s="90"/>
      <c r="D14" s="90"/>
      <c r="E14" s="90"/>
    </row>
    <row r="15" spans="1:5" ht="5.25" customHeight="1">
      <c r="A15" s="95"/>
      <c r="B15" s="96"/>
      <c r="C15" s="93"/>
      <c r="D15" s="93"/>
      <c r="E15" s="93"/>
    </row>
    <row r="16" spans="1:5">
      <c r="A16" s="86"/>
      <c r="B16" s="87" t="s">
        <v>524</v>
      </c>
      <c r="C16" s="88">
        <f>+C8-C12</f>
        <v>284388</v>
      </c>
      <c r="D16" s="88">
        <f t="shared" ref="D16:E16" si="0">+D8-D12</f>
        <v>383130</v>
      </c>
      <c r="E16" s="88">
        <f t="shared" si="0"/>
        <v>383130</v>
      </c>
    </row>
    <row r="17" spans="1:7">
      <c r="A17" s="81"/>
      <c r="B17" s="81"/>
      <c r="C17" s="81"/>
      <c r="D17" s="81"/>
      <c r="E17" s="81"/>
    </row>
    <row r="18" spans="1:7">
      <c r="A18" s="791" t="s">
        <v>4</v>
      </c>
      <c r="B18" s="791"/>
      <c r="C18" s="82" t="s">
        <v>345</v>
      </c>
      <c r="D18" s="82" t="s">
        <v>348</v>
      </c>
      <c r="E18" s="82" t="s">
        <v>517</v>
      </c>
    </row>
    <row r="19" spans="1:7" ht="6.75" customHeight="1">
      <c r="A19" s="83"/>
      <c r="B19" s="84"/>
      <c r="C19" s="85"/>
      <c r="D19" s="85"/>
      <c r="E19" s="85"/>
    </row>
    <row r="20" spans="1:7">
      <c r="A20" s="829" t="s">
        <v>525</v>
      </c>
      <c r="B20" s="830"/>
      <c r="C20" s="90">
        <f>+C16</f>
        <v>284388</v>
      </c>
      <c r="D20" s="90">
        <f t="shared" ref="D20:E20" si="1">+D16</f>
        <v>383130</v>
      </c>
      <c r="E20" s="90">
        <f t="shared" si="1"/>
        <v>383130</v>
      </c>
    </row>
    <row r="21" spans="1:7" ht="6" customHeight="1">
      <c r="A21" s="91"/>
      <c r="B21" s="92"/>
      <c r="C21" s="93"/>
      <c r="D21" s="93"/>
      <c r="E21" s="93"/>
    </row>
    <row r="22" spans="1:7">
      <c r="A22" s="829" t="s">
        <v>526</v>
      </c>
      <c r="B22" s="830"/>
      <c r="C22" s="90"/>
      <c r="D22" s="90"/>
      <c r="E22" s="90"/>
    </row>
    <row r="23" spans="1:7" ht="7.5" customHeight="1">
      <c r="A23" s="95"/>
      <c r="B23" s="96"/>
      <c r="C23" s="93"/>
      <c r="D23" s="93"/>
      <c r="E23" s="93"/>
    </row>
    <row r="24" spans="1:7">
      <c r="A24" s="94"/>
      <c r="B24" s="87" t="s">
        <v>527</v>
      </c>
      <c r="C24" s="97">
        <f>+C20-C22</f>
        <v>284388</v>
      </c>
      <c r="D24" s="97">
        <f t="shared" ref="D24:E24" si="2">+D20-D22</f>
        <v>383130</v>
      </c>
      <c r="E24" s="97">
        <f t="shared" si="2"/>
        <v>383130</v>
      </c>
      <c r="G24" s="98"/>
    </row>
    <row r="25" spans="1:7">
      <c r="A25" s="81"/>
      <c r="B25" s="81"/>
      <c r="C25" s="81"/>
      <c r="D25" s="81"/>
      <c r="E25" s="81"/>
    </row>
    <row r="26" spans="1:7">
      <c r="A26" s="791" t="s">
        <v>4</v>
      </c>
      <c r="B26" s="791"/>
      <c r="C26" s="82" t="s">
        <v>345</v>
      </c>
      <c r="D26" s="82" t="s">
        <v>348</v>
      </c>
      <c r="E26" s="82" t="s">
        <v>517</v>
      </c>
    </row>
    <row r="27" spans="1:7" ht="5.25" customHeight="1">
      <c r="A27" s="83"/>
      <c r="B27" s="84"/>
      <c r="C27" s="85"/>
      <c r="D27" s="85"/>
      <c r="E27" s="85"/>
    </row>
    <row r="28" spans="1:7">
      <c r="A28" s="829" t="s">
        <v>528</v>
      </c>
      <c r="B28" s="830"/>
      <c r="C28" s="90">
        <f>+EAI!E52</f>
        <v>0</v>
      </c>
      <c r="D28" s="90">
        <f>+EAI!H51</f>
        <v>0</v>
      </c>
      <c r="E28" s="90">
        <f>+EAI!I54</f>
        <v>0</v>
      </c>
    </row>
    <row r="29" spans="1:7" ht="5.25" customHeight="1">
      <c r="A29" s="91"/>
      <c r="B29" s="92"/>
      <c r="C29" s="93"/>
      <c r="D29" s="93"/>
      <c r="E29" s="93"/>
    </row>
    <row r="30" spans="1:7">
      <c r="A30" s="829" t="s">
        <v>529</v>
      </c>
      <c r="B30" s="830"/>
      <c r="C30" s="90"/>
      <c r="D30" s="90"/>
      <c r="E30" s="90"/>
    </row>
    <row r="31" spans="1:7" ht="3.75" customHeight="1">
      <c r="A31" s="99"/>
      <c r="B31" s="100"/>
      <c r="C31" s="89"/>
      <c r="D31" s="89"/>
      <c r="E31" s="89"/>
    </row>
    <row r="32" spans="1:7">
      <c r="A32" s="94"/>
      <c r="B32" s="87" t="s">
        <v>530</v>
      </c>
      <c r="C32" s="97">
        <f>+C28-C30</f>
        <v>0</v>
      </c>
      <c r="D32" s="97">
        <f t="shared" ref="D32:E32" si="3">+D28-D30</f>
        <v>0</v>
      </c>
      <c r="E32" s="97">
        <f t="shared" si="3"/>
        <v>0</v>
      </c>
    </row>
    <row r="33" spans="1:5" s="80" customFormat="1">
      <c r="A33" s="81"/>
      <c r="B33" s="81"/>
      <c r="C33" s="81"/>
      <c r="D33" s="81"/>
      <c r="E33" s="81"/>
    </row>
    <row r="34" spans="1:5" ht="23.25" customHeight="1">
      <c r="A34" s="81"/>
      <c r="B34" s="831" t="s">
        <v>531</v>
      </c>
      <c r="C34" s="831"/>
      <c r="D34" s="831"/>
      <c r="E34" s="831"/>
    </row>
    <row r="35" spans="1:5" ht="28.5" customHeight="1">
      <c r="A35" s="81"/>
      <c r="B35" s="831" t="s">
        <v>532</v>
      </c>
      <c r="C35" s="831"/>
      <c r="D35" s="831"/>
      <c r="E35" s="831"/>
    </row>
    <row r="36" spans="1:5">
      <c r="A36" s="81"/>
      <c r="B36" s="832" t="s">
        <v>533</v>
      </c>
      <c r="C36" s="832"/>
      <c r="D36" s="832"/>
      <c r="E36" s="832"/>
    </row>
    <row r="37" spans="1:5" s="80" customFormat="1"/>
  </sheetData>
  <mergeCells count="18">
    <mergeCell ref="B35:E35"/>
    <mergeCell ref="B36:E36"/>
    <mergeCell ref="A22:B22"/>
    <mergeCell ref="A26:B26"/>
    <mergeCell ref="A28:B28"/>
    <mergeCell ref="A30:B30"/>
    <mergeCell ref="B34:E34"/>
    <mergeCell ref="A10:B10"/>
    <mergeCell ref="A13:B13"/>
    <mergeCell ref="A14:B14"/>
    <mergeCell ref="A18:B18"/>
    <mergeCell ref="A20:B20"/>
    <mergeCell ref="A1:E1"/>
    <mergeCell ref="A3:E3"/>
    <mergeCell ref="A4:E4"/>
    <mergeCell ref="A6:B6"/>
    <mergeCell ref="A9:B9"/>
    <mergeCell ref="B2:E2"/>
  </mergeCells>
  <pageMargins left="0.7" right="0.7" top="0.75" bottom="0.75" header="0.3" footer="0.3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H69"/>
  <sheetViews>
    <sheetView topLeftCell="A52" workbookViewId="0">
      <selection activeCell="G23" sqref="G23"/>
    </sheetView>
  </sheetViews>
  <sheetFormatPr baseColWidth="10" defaultColWidth="11" defaultRowHeight="12"/>
  <cols>
    <col min="1" max="1" width="4.85546875" style="29" customWidth="1"/>
    <col min="2" max="2" width="30.85546875" style="29" customWidth="1"/>
    <col min="3" max="3" width="84.42578125" style="29" customWidth="1"/>
    <col min="4" max="4" width="31.7109375" style="29" customWidth="1"/>
    <col min="5" max="5" width="4.85546875" style="29" customWidth="1"/>
    <col min="6" max="256" width="11.42578125" style="29"/>
    <col min="257" max="257" width="4.85546875" style="29" customWidth="1"/>
    <col min="258" max="258" width="30.85546875" style="29" customWidth="1"/>
    <col min="259" max="259" width="84.42578125" style="29" customWidth="1"/>
    <col min="260" max="260" width="42.7109375" style="29" customWidth="1"/>
    <col min="261" max="261" width="4.85546875" style="29" customWidth="1"/>
    <col min="262" max="512" width="11.42578125" style="29"/>
    <col min="513" max="513" width="4.85546875" style="29" customWidth="1"/>
    <col min="514" max="514" width="30.85546875" style="29" customWidth="1"/>
    <col min="515" max="515" width="84.42578125" style="29" customWidth="1"/>
    <col min="516" max="516" width="42.7109375" style="29" customWidth="1"/>
    <col min="517" max="517" width="4.85546875" style="29" customWidth="1"/>
    <col min="518" max="768" width="11.42578125" style="29"/>
    <col min="769" max="769" width="4.85546875" style="29" customWidth="1"/>
    <col min="770" max="770" width="30.85546875" style="29" customWidth="1"/>
    <col min="771" max="771" width="84.42578125" style="29" customWidth="1"/>
    <col min="772" max="772" width="42.7109375" style="29" customWidth="1"/>
    <col min="773" max="773" width="4.85546875" style="29" customWidth="1"/>
    <col min="774" max="1024" width="11.42578125" style="29"/>
    <col min="1025" max="1025" width="4.85546875" style="29" customWidth="1"/>
    <col min="1026" max="1026" width="30.85546875" style="29" customWidth="1"/>
    <col min="1027" max="1027" width="84.42578125" style="29" customWidth="1"/>
    <col min="1028" max="1028" width="42.7109375" style="29" customWidth="1"/>
    <col min="1029" max="1029" width="4.85546875" style="29" customWidth="1"/>
    <col min="1030" max="1280" width="11.42578125" style="29"/>
    <col min="1281" max="1281" width="4.85546875" style="29" customWidth="1"/>
    <col min="1282" max="1282" width="30.85546875" style="29" customWidth="1"/>
    <col min="1283" max="1283" width="84.42578125" style="29" customWidth="1"/>
    <col min="1284" max="1284" width="42.7109375" style="29" customWidth="1"/>
    <col min="1285" max="1285" width="4.85546875" style="29" customWidth="1"/>
    <col min="1286" max="1536" width="11.42578125" style="29"/>
    <col min="1537" max="1537" width="4.85546875" style="29" customWidth="1"/>
    <col min="1538" max="1538" width="30.85546875" style="29" customWidth="1"/>
    <col min="1539" max="1539" width="84.42578125" style="29" customWidth="1"/>
    <col min="1540" max="1540" width="42.7109375" style="29" customWidth="1"/>
    <col min="1541" max="1541" width="4.85546875" style="29" customWidth="1"/>
    <col min="1542" max="1792" width="11.42578125" style="29"/>
    <col min="1793" max="1793" width="4.85546875" style="29" customWidth="1"/>
    <col min="1794" max="1794" width="30.85546875" style="29" customWidth="1"/>
    <col min="1795" max="1795" width="84.42578125" style="29" customWidth="1"/>
    <col min="1796" max="1796" width="42.7109375" style="29" customWidth="1"/>
    <col min="1797" max="1797" width="4.85546875" style="29" customWidth="1"/>
    <col min="1798" max="2048" width="11.42578125" style="29"/>
    <col min="2049" max="2049" width="4.85546875" style="29" customWidth="1"/>
    <col min="2050" max="2050" width="30.85546875" style="29" customWidth="1"/>
    <col min="2051" max="2051" width="84.42578125" style="29" customWidth="1"/>
    <col min="2052" max="2052" width="42.7109375" style="29" customWidth="1"/>
    <col min="2053" max="2053" width="4.85546875" style="29" customWidth="1"/>
    <col min="2054" max="2304" width="11.42578125" style="29"/>
    <col min="2305" max="2305" width="4.85546875" style="29" customWidth="1"/>
    <col min="2306" max="2306" width="30.85546875" style="29" customWidth="1"/>
    <col min="2307" max="2307" width="84.42578125" style="29" customWidth="1"/>
    <col min="2308" max="2308" width="42.7109375" style="29" customWidth="1"/>
    <col min="2309" max="2309" width="4.85546875" style="29" customWidth="1"/>
    <col min="2310" max="2560" width="11.42578125" style="29"/>
    <col min="2561" max="2561" width="4.85546875" style="29" customWidth="1"/>
    <col min="2562" max="2562" width="30.85546875" style="29" customWidth="1"/>
    <col min="2563" max="2563" width="84.42578125" style="29" customWidth="1"/>
    <col min="2564" max="2564" width="42.7109375" style="29" customWidth="1"/>
    <col min="2565" max="2565" width="4.85546875" style="29" customWidth="1"/>
    <col min="2566" max="2816" width="11.42578125" style="29"/>
    <col min="2817" max="2817" width="4.85546875" style="29" customWidth="1"/>
    <col min="2818" max="2818" width="30.85546875" style="29" customWidth="1"/>
    <col min="2819" max="2819" width="84.42578125" style="29" customWidth="1"/>
    <col min="2820" max="2820" width="42.7109375" style="29" customWidth="1"/>
    <col min="2821" max="2821" width="4.85546875" style="29" customWidth="1"/>
    <col min="2822" max="3072" width="11.42578125" style="29"/>
    <col min="3073" max="3073" width="4.85546875" style="29" customWidth="1"/>
    <col min="3074" max="3074" width="30.85546875" style="29" customWidth="1"/>
    <col min="3075" max="3075" width="84.42578125" style="29" customWidth="1"/>
    <col min="3076" max="3076" width="42.7109375" style="29" customWidth="1"/>
    <col min="3077" max="3077" width="4.85546875" style="29" customWidth="1"/>
    <col min="3078" max="3328" width="11.42578125" style="29"/>
    <col min="3329" max="3329" width="4.85546875" style="29" customWidth="1"/>
    <col min="3330" max="3330" width="30.85546875" style="29" customWidth="1"/>
    <col min="3331" max="3331" width="84.42578125" style="29" customWidth="1"/>
    <col min="3332" max="3332" width="42.7109375" style="29" customWidth="1"/>
    <col min="3333" max="3333" width="4.85546875" style="29" customWidth="1"/>
    <col min="3334" max="3584" width="11.42578125" style="29"/>
    <col min="3585" max="3585" width="4.85546875" style="29" customWidth="1"/>
    <col min="3586" max="3586" width="30.85546875" style="29" customWidth="1"/>
    <col min="3587" max="3587" width="84.42578125" style="29" customWidth="1"/>
    <col min="3588" max="3588" width="42.7109375" style="29" customWidth="1"/>
    <col min="3589" max="3589" width="4.85546875" style="29" customWidth="1"/>
    <col min="3590" max="3840" width="11.42578125" style="29"/>
    <col min="3841" max="3841" width="4.85546875" style="29" customWidth="1"/>
    <col min="3842" max="3842" width="30.85546875" style="29" customWidth="1"/>
    <col min="3843" max="3843" width="84.42578125" style="29" customWidth="1"/>
    <col min="3844" max="3844" width="42.7109375" style="29" customWidth="1"/>
    <col min="3845" max="3845" width="4.85546875" style="29" customWidth="1"/>
    <col min="3846" max="4096" width="11.42578125" style="29"/>
    <col min="4097" max="4097" width="4.85546875" style="29" customWidth="1"/>
    <col min="4098" max="4098" width="30.85546875" style="29" customWidth="1"/>
    <col min="4099" max="4099" width="84.42578125" style="29" customWidth="1"/>
    <col min="4100" max="4100" width="42.7109375" style="29" customWidth="1"/>
    <col min="4101" max="4101" width="4.85546875" style="29" customWidth="1"/>
    <col min="4102" max="4352" width="11.42578125" style="29"/>
    <col min="4353" max="4353" width="4.85546875" style="29" customWidth="1"/>
    <col min="4354" max="4354" width="30.85546875" style="29" customWidth="1"/>
    <col min="4355" max="4355" width="84.42578125" style="29" customWidth="1"/>
    <col min="4356" max="4356" width="42.7109375" style="29" customWidth="1"/>
    <col min="4357" max="4357" width="4.85546875" style="29" customWidth="1"/>
    <col min="4358" max="4608" width="11.42578125" style="29"/>
    <col min="4609" max="4609" width="4.85546875" style="29" customWidth="1"/>
    <col min="4610" max="4610" width="30.85546875" style="29" customWidth="1"/>
    <col min="4611" max="4611" width="84.42578125" style="29" customWidth="1"/>
    <col min="4612" max="4612" width="42.7109375" style="29" customWidth="1"/>
    <col min="4613" max="4613" width="4.85546875" style="29" customWidth="1"/>
    <col min="4614" max="4864" width="11.42578125" style="29"/>
    <col min="4865" max="4865" width="4.85546875" style="29" customWidth="1"/>
    <col min="4866" max="4866" width="30.85546875" style="29" customWidth="1"/>
    <col min="4867" max="4867" width="84.42578125" style="29" customWidth="1"/>
    <col min="4868" max="4868" width="42.7109375" style="29" customWidth="1"/>
    <col min="4869" max="4869" width="4.85546875" style="29" customWidth="1"/>
    <col min="4870" max="5120" width="11.42578125" style="29"/>
    <col min="5121" max="5121" width="4.85546875" style="29" customWidth="1"/>
    <col min="5122" max="5122" width="30.85546875" style="29" customWidth="1"/>
    <col min="5123" max="5123" width="84.42578125" style="29" customWidth="1"/>
    <col min="5124" max="5124" width="42.7109375" style="29" customWidth="1"/>
    <col min="5125" max="5125" width="4.85546875" style="29" customWidth="1"/>
    <col min="5126" max="5376" width="11.42578125" style="29"/>
    <col min="5377" max="5377" width="4.85546875" style="29" customWidth="1"/>
    <col min="5378" max="5378" width="30.85546875" style="29" customWidth="1"/>
    <col min="5379" max="5379" width="84.42578125" style="29" customWidth="1"/>
    <col min="5380" max="5380" width="42.7109375" style="29" customWidth="1"/>
    <col min="5381" max="5381" width="4.85546875" style="29" customWidth="1"/>
    <col min="5382" max="5632" width="11.42578125" style="29"/>
    <col min="5633" max="5633" width="4.85546875" style="29" customWidth="1"/>
    <col min="5634" max="5634" width="30.85546875" style="29" customWidth="1"/>
    <col min="5635" max="5635" width="84.42578125" style="29" customWidth="1"/>
    <col min="5636" max="5636" width="42.7109375" style="29" customWidth="1"/>
    <col min="5637" max="5637" width="4.85546875" style="29" customWidth="1"/>
    <col min="5638" max="5888" width="11.42578125" style="29"/>
    <col min="5889" max="5889" width="4.85546875" style="29" customWidth="1"/>
    <col min="5890" max="5890" width="30.85546875" style="29" customWidth="1"/>
    <col min="5891" max="5891" width="84.42578125" style="29" customWidth="1"/>
    <col min="5892" max="5892" width="42.7109375" style="29" customWidth="1"/>
    <col min="5893" max="5893" width="4.85546875" style="29" customWidth="1"/>
    <col min="5894" max="6144" width="11.42578125" style="29"/>
    <col min="6145" max="6145" width="4.85546875" style="29" customWidth="1"/>
    <col min="6146" max="6146" width="30.85546875" style="29" customWidth="1"/>
    <col min="6147" max="6147" width="84.42578125" style="29" customWidth="1"/>
    <col min="6148" max="6148" width="42.7109375" style="29" customWidth="1"/>
    <col min="6149" max="6149" width="4.85546875" style="29" customWidth="1"/>
    <col min="6150" max="6400" width="11.42578125" style="29"/>
    <col min="6401" max="6401" width="4.85546875" style="29" customWidth="1"/>
    <col min="6402" max="6402" width="30.85546875" style="29" customWidth="1"/>
    <col min="6403" max="6403" width="84.42578125" style="29" customWidth="1"/>
    <col min="6404" max="6404" width="42.7109375" style="29" customWidth="1"/>
    <col min="6405" max="6405" width="4.85546875" style="29" customWidth="1"/>
    <col min="6406" max="6656" width="11.42578125" style="29"/>
    <col min="6657" max="6657" width="4.85546875" style="29" customWidth="1"/>
    <col min="6658" max="6658" width="30.85546875" style="29" customWidth="1"/>
    <col min="6659" max="6659" width="84.42578125" style="29" customWidth="1"/>
    <col min="6660" max="6660" width="42.7109375" style="29" customWidth="1"/>
    <col min="6661" max="6661" width="4.85546875" style="29" customWidth="1"/>
    <col min="6662" max="6912" width="11.42578125" style="29"/>
    <col min="6913" max="6913" width="4.85546875" style="29" customWidth="1"/>
    <col min="6914" max="6914" width="30.85546875" style="29" customWidth="1"/>
    <col min="6915" max="6915" width="84.42578125" style="29" customWidth="1"/>
    <col min="6916" max="6916" width="42.7109375" style="29" customWidth="1"/>
    <col min="6917" max="6917" width="4.85546875" style="29" customWidth="1"/>
    <col min="6918" max="7168" width="11.42578125" style="29"/>
    <col min="7169" max="7169" width="4.85546875" style="29" customWidth="1"/>
    <col min="7170" max="7170" width="30.85546875" style="29" customWidth="1"/>
    <col min="7171" max="7171" width="84.42578125" style="29" customWidth="1"/>
    <col min="7172" max="7172" width="42.7109375" style="29" customWidth="1"/>
    <col min="7173" max="7173" width="4.85546875" style="29" customWidth="1"/>
    <col min="7174" max="7424" width="11.42578125" style="29"/>
    <col min="7425" max="7425" width="4.85546875" style="29" customWidth="1"/>
    <col min="7426" max="7426" width="30.85546875" style="29" customWidth="1"/>
    <col min="7427" max="7427" width="84.42578125" style="29" customWidth="1"/>
    <col min="7428" max="7428" width="42.7109375" style="29" customWidth="1"/>
    <col min="7429" max="7429" width="4.85546875" style="29" customWidth="1"/>
    <col min="7430" max="7680" width="11.42578125" style="29"/>
    <col min="7681" max="7681" width="4.85546875" style="29" customWidth="1"/>
    <col min="7682" max="7682" width="30.85546875" style="29" customWidth="1"/>
    <col min="7683" max="7683" width="84.42578125" style="29" customWidth="1"/>
    <col min="7684" max="7684" width="42.7109375" style="29" customWidth="1"/>
    <col min="7685" max="7685" width="4.85546875" style="29" customWidth="1"/>
    <col min="7686" max="7936" width="11.42578125" style="29"/>
    <col min="7937" max="7937" width="4.85546875" style="29" customWidth="1"/>
    <col min="7938" max="7938" width="30.85546875" style="29" customWidth="1"/>
    <col min="7939" max="7939" width="84.42578125" style="29" customWidth="1"/>
    <col min="7940" max="7940" width="42.7109375" style="29" customWidth="1"/>
    <col min="7941" max="7941" width="4.85546875" style="29" customWidth="1"/>
    <col min="7942" max="8192" width="11.42578125" style="29"/>
    <col min="8193" max="8193" width="4.85546875" style="29" customWidth="1"/>
    <col min="8194" max="8194" width="30.85546875" style="29" customWidth="1"/>
    <col min="8195" max="8195" width="84.42578125" style="29" customWidth="1"/>
    <col min="8196" max="8196" width="42.7109375" style="29" customWidth="1"/>
    <col min="8197" max="8197" width="4.85546875" style="29" customWidth="1"/>
    <col min="8198" max="8448" width="11.42578125" style="29"/>
    <col min="8449" max="8449" width="4.85546875" style="29" customWidth="1"/>
    <col min="8450" max="8450" width="30.85546875" style="29" customWidth="1"/>
    <col min="8451" max="8451" width="84.42578125" style="29" customWidth="1"/>
    <col min="8452" max="8452" width="42.7109375" style="29" customWidth="1"/>
    <col min="8453" max="8453" width="4.85546875" style="29" customWidth="1"/>
    <col min="8454" max="8704" width="11.42578125" style="29"/>
    <col min="8705" max="8705" width="4.85546875" style="29" customWidth="1"/>
    <col min="8706" max="8706" width="30.85546875" style="29" customWidth="1"/>
    <col min="8707" max="8707" width="84.42578125" style="29" customWidth="1"/>
    <col min="8708" max="8708" width="42.7109375" style="29" customWidth="1"/>
    <col min="8709" max="8709" width="4.85546875" style="29" customWidth="1"/>
    <col min="8710" max="8960" width="11.42578125" style="29"/>
    <col min="8961" max="8961" width="4.85546875" style="29" customWidth="1"/>
    <col min="8962" max="8962" width="30.85546875" style="29" customWidth="1"/>
    <col min="8963" max="8963" width="84.42578125" style="29" customWidth="1"/>
    <col min="8964" max="8964" width="42.7109375" style="29" customWidth="1"/>
    <col min="8965" max="8965" width="4.85546875" style="29" customWidth="1"/>
    <col min="8966" max="9216" width="11.42578125" style="29"/>
    <col min="9217" max="9217" width="4.85546875" style="29" customWidth="1"/>
    <col min="9218" max="9218" width="30.85546875" style="29" customWidth="1"/>
    <col min="9219" max="9219" width="84.42578125" style="29" customWidth="1"/>
    <col min="9220" max="9220" width="42.7109375" style="29" customWidth="1"/>
    <col min="9221" max="9221" width="4.85546875" style="29" customWidth="1"/>
    <col min="9222" max="9472" width="11.42578125" style="29"/>
    <col min="9473" max="9473" width="4.85546875" style="29" customWidth="1"/>
    <col min="9474" max="9474" width="30.85546875" style="29" customWidth="1"/>
    <col min="9475" max="9475" width="84.42578125" style="29" customWidth="1"/>
    <col min="9476" max="9476" width="42.7109375" style="29" customWidth="1"/>
    <col min="9477" max="9477" width="4.85546875" style="29" customWidth="1"/>
    <col min="9478" max="9728" width="11.42578125" style="29"/>
    <col min="9729" max="9729" width="4.85546875" style="29" customWidth="1"/>
    <col min="9730" max="9730" width="30.85546875" style="29" customWidth="1"/>
    <col min="9731" max="9731" width="84.42578125" style="29" customWidth="1"/>
    <col min="9732" max="9732" width="42.7109375" style="29" customWidth="1"/>
    <col min="9733" max="9733" width="4.85546875" style="29" customWidth="1"/>
    <col min="9734" max="9984" width="11.42578125" style="29"/>
    <col min="9985" max="9985" width="4.85546875" style="29" customWidth="1"/>
    <col min="9986" max="9986" width="30.85546875" style="29" customWidth="1"/>
    <col min="9987" max="9987" width="84.42578125" style="29" customWidth="1"/>
    <col min="9988" max="9988" width="42.7109375" style="29" customWidth="1"/>
    <col min="9989" max="9989" width="4.85546875" style="29" customWidth="1"/>
    <col min="9990" max="10240" width="11.42578125" style="29"/>
    <col min="10241" max="10241" width="4.85546875" style="29" customWidth="1"/>
    <col min="10242" max="10242" width="30.85546875" style="29" customWidth="1"/>
    <col min="10243" max="10243" width="84.42578125" style="29" customWidth="1"/>
    <col min="10244" max="10244" width="42.7109375" style="29" customWidth="1"/>
    <col min="10245" max="10245" width="4.85546875" style="29" customWidth="1"/>
    <col min="10246" max="10496" width="11.42578125" style="29"/>
    <col min="10497" max="10497" width="4.85546875" style="29" customWidth="1"/>
    <col min="10498" max="10498" width="30.85546875" style="29" customWidth="1"/>
    <col min="10499" max="10499" width="84.42578125" style="29" customWidth="1"/>
    <col min="10500" max="10500" width="42.7109375" style="29" customWidth="1"/>
    <col min="10501" max="10501" width="4.85546875" style="29" customWidth="1"/>
    <col min="10502" max="10752" width="11.42578125" style="29"/>
    <col min="10753" max="10753" width="4.85546875" style="29" customWidth="1"/>
    <col min="10754" max="10754" width="30.85546875" style="29" customWidth="1"/>
    <col min="10755" max="10755" width="84.42578125" style="29" customWidth="1"/>
    <col min="10756" max="10756" width="42.7109375" style="29" customWidth="1"/>
    <col min="10757" max="10757" width="4.85546875" style="29" customWidth="1"/>
    <col min="10758" max="11008" width="11.42578125" style="29"/>
    <col min="11009" max="11009" width="4.85546875" style="29" customWidth="1"/>
    <col min="11010" max="11010" width="30.85546875" style="29" customWidth="1"/>
    <col min="11011" max="11011" width="84.42578125" style="29" customWidth="1"/>
    <col min="11012" max="11012" width="42.7109375" style="29" customWidth="1"/>
    <col min="11013" max="11013" width="4.85546875" style="29" customWidth="1"/>
    <col min="11014" max="11264" width="11.42578125" style="29"/>
    <col min="11265" max="11265" width="4.85546875" style="29" customWidth="1"/>
    <col min="11266" max="11266" width="30.85546875" style="29" customWidth="1"/>
    <col min="11267" max="11267" width="84.42578125" style="29" customWidth="1"/>
    <col min="11268" max="11268" width="42.7109375" style="29" customWidth="1"/>
    <col min="11269" max="11269" width="4.85546875" style="29" customWidth="1"/>
    <col min="11270" max="11520" width="11.42578125" style="29"/>
    <col min="11521" max="11521" width="4.85546875" style="29" customWidth="1"/>
    <col min="11522" max="11522" width="30.85546875" style="29" customWidth="1"/>
    <col min="11523" max="11523" width="84.42578125" style="29" customWidth="1"/>
    <col min="11524" max="11524" width="42.7109375" style="29" customWidth="1"/>
    <col min="11525" max="11525" width="4.85546875" style="29" customWidth="1"/>
    <col min="11526" max="11776" width="11.42578125" style="29"/>
    <col min="11777" max="11777" width="4.85546875" style="29" customWidth="1"/>
    <col min="11778" max="11778" width="30.85546875" style="29" customWidth="1"/>
    <col min="11779" max="11779" width="84.42578125" style="29" customWidth="1"/>
    <col min="11780" max="11780" width="42.7109375" style="29" customWidth="1"/>
    <col min="11781" max="11781" width="4.85546875" style="29" customWidth="1"/>
    <col min="11782" max="12032" width="11.42578125" style="29"/>
    <col min="12033" max="12033" width="4.85546875" style="29" customWidth="1"/>
    <col min="12034" max="12034" width="30.85546875" style="29" customWidth="1"/>
    <col min="12035" max="12035" width="84.42578125" style="29" customWidth="1"/>
    <col min="12036" max="12036" width="42.7109375" style="29" customWidth="1"/>
    <col min="12037" max="12037" width="4.85546875" style="29" customWidth="1"/>
    <col min="12038" max="12288" width="11.42578125" style="29"/>
    <col min="12289" max="12289" width="4.85546875" style="29" customWidth="1"/>
    <col min="12290" max="12290" width="30.85546875" style="29" customWidth="1"/>
    <col min="12291" max="12291" width="84.42578125" style="29" customWidth="1"/>
    <col min="12292" max="12292" width="42.7109375" style="29" customWidth="1"/>
    <col min="12293" max="12293" width="4.85546875" style="29" customWidth="1"/>
    <col min="12294" max="12544" width="11.42578125" style="29"/>
    <col min="12545" max="12545" width="4.85546875" style="29" customWidth="1"/>
    <col min="12546" max="12546" width="30.85546875" style="29" customWidth="1"/>
    <col min="12547" max="12547" width="84.42578125" style="29" customWidth="1"/>
    <col min="12548" max="12548" width="42.7109375" style="29" customWidth="1"/>
    <col min="12549" max="12549" width="4.85546875" style="29" customWidth="1"/>
    <col min="12550" max="12800" width="11.42578125" style="29"/>
    <col min="12801" max="12801" width="4.85546875" style="29" customWidth="1"/>
    <col min="12802" max="12802" width="30.85546875" style="29" customWidth="1"/>
    <col min="12803" max="12803" width="84.42578125" style="29" customWidth="1"/>
    <col min="12804" max="12804" width="42.7109375" style="29" customWidth="1"/>
    <col min="12805" max="12805" width="4.85546875" style="29" customWidth="1"/>
    <col min="12806" max="13056" width="11.42578125" style="29"/>
    <col min="13057" max="13057" width="4.85546875" style="29" customWidth="1"/>
    <col min="13058" max="13058" width="30.85546875" style="29" customWidth="1"/>
    <col min="13059" max="13059" width="84.42578125" style="29" customWidth="1"/>
    <col min="13060" max="13060" width="42.7109375" style="29" customWidth="1"/>
    <col min="13061" max="13061" width="4.85546875" style="29" customWidth="1"/>
    <col min="13062" max="13312" width="11.42578125" style="29"/>
    <col min="13313" max="13313" width="4.85546875" style="29" customWidth="1"/>
    <col min="13314" max="13314" width="30.85546875" style="29" customWidth="1"/>
    <col min="13315" max="13315" width="84.42578125" style="29" customWidth="1"/>
    <col min="13316" max="13316" width="42.7109375" style="29" customWidth="1"/>
    <col min="13317" max="13317" width="4.85546875" style="29" customWidth="1"/>
    <col min="13318" max="13568" width="11.42578125" style="29"/>
    <col min="13569" max="13569" width="4.85546875" style="29" customWidth="1"/>
    <col min="13570" max="13570" width="30.85546875" style="29" customWidth="1"/>
    <col min="13571" max="13571" width="84.42578125" style="29" customWidth="1"/>
    <col min="13572" max="13572" width="42.7109375" style="29" customWidth="1"/>
    <col min="13573" max="13573" width="4.85546875" style="29" customWidth="1"/>
    <col min="13574" max="13824" width="11.42578125" style="29"/>
    <col min="13825" max="13825" width="4.85546875" style="29" customWidth="1"/>
    <col min="13826" max="13826" width="30.85546875" style="29" customWidth="1"/>
    <col min="13827" max="13827" width="84.42578125" style="29" customWidth="1"/>
    <col min="13828" max="13828" width="42.7109375" style="29" customWidth="1"/>
    <col min="13829" max="13829" width="4.85546875" style="29" customWidth="1"/>
    <col min="13830" max="14080" width="11.42578125" style="29"/>
    <col min="14081" max="14081" width="4.85546875" style="29" customWidth="1"/>
    <col min="14082" max="14082" width="30.85546875" style="29" customWidth="1"/>
    <col min="14083" max="14083" width="84.42578125" style="29" customWidth="1"/>
    <col min="14084" max="14084" width="42.7109375" style="29" customWidth="1"/>
    <col min="14085" max="14085" width="4.85546875" style="29" customWidth="1"/>
    <col min="14086" max="14336" width="11.42578125" style="29"/>
    <col min="14337" max="14337" width="4.85546875" style="29" customWidth="1"/>
    <col min="14338" max="14338" width="30.85546875" style="29" customWidth="1"/>
    <col min="14339" max="14339" width="84.42578125" style="29" customWidth="1"/>
    <col min="14340" max="14340" width="42.7109375" style="29" customWidth="1"/>
    <col min="14341" max="14341" width="4.85546875" style="29" customWidth="1"/>
    <col min="14342" max="14592" width="11.42578125" style="29"/>
    <col min="14593" max="14593" width="4.85546875" style="29" customWidth="1"/>
    <col min="14594" max="14594" width="30.85546875" style="29" customWidth="1"/>
    <col min="14595" max="14595" width="84.42578125" style="29" customWidth="1"/>
    <col min="14596" max="14596" width="42.7109375" style="29" customWidth="1"/>
    <col min="14597" max="14597" width="4.85546875" style="29" customWidth="1"/>
    <col min="14598" max="14848" width="11.42578125" style="29"/>
    <col min="14849" max="14849" width="4.85546875" style="29" customWidth="1"/>
    <col min="14850" max="14850" width="30.85546875" style="29" customWidth="1"/>
    <col min="14851" max="14851" width="84.42578125" style="29" customWidth="1"/>
    <col min="14852" max="14852" width="42.7109375" style="29" customWidth="1"/>
    <col min="14853" max="14853" width="4.85546875" style="29" customWidth="1"/>
    <col min="14854" max="15104" width="11.42578125" style="29"/>
    <col min="15105" max="15105" width="4.85546875" style="29" customWidth="1"/>
    <col min="15106" max="15106" width="30.85546875" style="29" customWidth="1"/>
    <col min="15107" max="15107" width="84.42578125" style="29" customWidth="1"/>
    <col min="15108" max="15108" width="42.7109375" style="29" customWidth="1"/>
    <col min="15109" max="15109" width="4.85546875" style="29" customWidth="1"/>
    <col min="15110" max="15360" width="11.42578125" style="29"/>
    <col min="15361" max="15361" width="4.85546875" style="29" customWidth="1"/>
    <col min="15362" max="15362" width="30.85546875" style="29" customWidth="1"/>
    <col min="15363" max="15363" width="84.42578125" style="29" customWidth="1"/>
    <col min="15364" max="15364" width="42.7109375" style="29" customWidth="1"/>
    <col min="15365" max="15365" width="4.85546875" style="29" customWidth="1"/>
    <col min="15366" max="15616" width="11.42578125" style="29"/>
    <col min="15617" max="15617" width="4.85546875" style="29" customWidth="1"/>
    <col min="15618" max="15618" width="30.85546875" style="29" customWidth="1"/>
    <col min="15619" max="15619" width="84.42578125" style="29" customWidth="1"/>
    <col min="15620" max="15620" width="42.7109375" style="29" customWidth="1"/>
    <col min="15621" max="15621" width="4.85546875" style="29" customWidth="1"/>
    <col min="15622" max="15872" width="11.42578125" style="29"/>
    <col min="15873" max="15873" width="4.85546875" style="29" customWidth="1"/>
    <col min="15874" max="15874" width="30.85546875" style="29" customWidth="1"/>
    <col min="15875" max="15875" width="84.42578125" style="29" customWidth="1"/>
    <col min="15876" max="15876" width="42.7109375" style="29" customWidth="1"/>
    <col min="15877" max="15877" width="4.85546875" style="29" customWidth="1"/>
    <col min="15878" max="16128" width="11.42578125" style="29"/>
    <col min="16129" max="16129" width="4.85546875" style="29" customWidth="1"/>
    <col min="16130" max="16130" width="30.85546875" style="29" customWidth="1"/>
    <col min="16131" max="16131" width="84.42578125" style="29" customWidth="1"/>
    <col min="16132" max="16132" width="42.7109375" style="29" customWidth="1"/>
    <col min="16133" max="16133" width="4.85546875" style="29" customWidth="1"/>
    <col min="16134" max="16384" width="11.42578125" style="29"/>
  </cols>
  <sheetData>
    <row r="1" spans="1:8" s="22" customFormat="1">
      <c r="B1" s="835" t="s">
        <v>534</v>
      </c>
      <c r="C1" s="835"/>
      <c r="D1" s="835"/>
      <c r="E1" s="835"/>
    </row>
    <row r="2" spans="1:8" s="22" customFormat="1">
      <c r="B2" s="835" t="s">
        <v>535</v>
      </c>
      <c r="C2" s="835"/>
      <c r="D2" s="835"/>
      <c r="E2" s="835"/>
    </row>
    <row r="3" spans="1:8" s="22" customFormat="1">
      <c r="B3" s="835" t="s">
        <v>67</v>
      </c>
      <c r="C3" s="835"/>
      <c r="D3" s="835"/>
      <c r="E3" s="835"/>
    </row>
    <row r="4" spans="1:8">
      <c r="A4" s="30"/>
      <c r="B4" s="31" t="s">
        <v>194</v>
      </c>
      <c r="C4" s="836" t="s">
        <v>380</v>
      </c>
      <c r="D4" s="836"/>
      <c r="E4" s="62"/>
      <c r="F4" s="33"/>
      <c r="G4" s="33"/>
      <c r="H4" s="33"/>
    </row>
    <row r="5" spans="1:8">
      <c r="A5" s="30"/>
      <c r="B5" s="34"/>
      <c r="C5" s="35"/>
      <c r="D5" s="35"/>
      <c r="E5" s="36"/>
    </row>
    <row r="6" spans="1:8">
      <c r="A6" s="37"/>
      <c r="B6" s="38"/>
      <c r="C6" s="37"/>
      <c r="D6" s="37"/>
      <c r="E6" s="38"/>
    </row>
    <row r="7" spans="1:8" s="22" customFormat="1">
      <c r="A7" s="837" t="s">
        <v>536</v>
      </c>
      <c r="B7" s="838"/>
      <c r="C7" s="39" t="s">
        <v>537</v>
      </c>
      <c r="D7" s="39" t="s">
        <v>538</v>
      </c>
      <c r="E7" s="40"/>
    </row>
    <row r="8" spans="1:8">
      <c r="A8" s="41"/>
      <c r="B8" s="42"/>
      <c r="C8" s="42"/>
      <c r="D8" s="42"/>
      <c r="E8" s="43"/>
    </row>
    <row r="9" spans="1:8">
      <c r="A9" s="44"/>
      <c r="B9" s="63">
        <v>55</v>
      </c>
      <c r="C9" s="64" t="s">
        <v>539</v>
      </c>
      <c r="D9" s="65">
        <v>2195</v>
      </c>
      <c r="E9" s="66"/>
    </row>
    <row r="10" spans="1:8">
      <c r="A10" s="44"/>
      <c r="B10" s="63">
        <v>56</v>
      </c>
      <c r="C10" s="64" t="s">
        <v>540</v>
      </c>
      <c r="D10" s="65">
        <v>11776</v>
      </c>
      <c r="E10" s="67"/>
    </row>
    <row r="11" spans="1:8">
      <c r="A11" s="44"/>
      <c r="B11" s="63">
        <v>57</v>
      </c>
      <c r="C11" s="64" t="s">
        <v>541</v>
      </c>
      <c r="D11" s="65">
        <v>590</v>
      </c>
      <c r="E11" s="67"/>
    </row>
    <row r="12" spans="1:8">
      <c r="A12" s="44"/>
      <c r="B12" s="63">
        <v>59</v>
      </c>
      <c r="C12" s="64" t="s">
        <v>542</v>
      </c>
      <c r="D12" s="65">
        <v>88</v>
      </c>
      <c r="E12" s="67"/>
    </row>
    <row r="13" spans="1:8">
      <c r="A13" s="44"/>
      <c r="B13" s="63">
        <v>60</v>
      </c>
      <c r="C13" s="64" t="s">
        <v>543</v>
      </c>
      <c r="D13" s="65">
        <v>259</v>
      </c>
      <c r="E13" s="67"/>
    </row>
    <row r="14" spans="1:8">
      <c r="A14" s="44"/>
      <c r="B14" s="63">
        <v>61</v>
      </c>
      <c r="C14" s="64" t="s">
        <v>543</v>
      </c>
      <c r="D14" s="65">
        <v>259</v>
      </c>
      <c r="E14" s="67"/>
    </row>
    <row r="15" spans="1:8">
      <c r="A15" s="44"/>
      <c r="B15" s="63">
        <v>70</v>
      </c>
      <c r="C15" s="64" t="s">
        <v>544</v>
      </c>
      <c r="D15" s="65">
        <v>189.65</v>
      </c>
      <c r="E15" s="67"/>
    </row>
    <row r="16" spans="1:8">
      <c r="A16" s="44"/>
      <c r="B16" s="63">
        <v>71</v>
      </c>
      <c r="C16" s="64" t="s">
        <v>544</v>
      </c>
      <c r="D16" s="65">
        <v>189.65</v>
      </c>
      <c r="E16" s="67"/>
    </row>
    <row r="17" spans="1:7">
      <c r="A17" s="49"/>
      <c r="B17" s="68">
        <v>84</v>
      </c>
      <c r="C17" s="64" t="s">
        <v>541</v>
      </c>
      <c r="D17" s="65">
        <v>1560</v>
      </c>
      <c r="E17" s="67"/>
    </row>
    <row r="18" spans="1:7">
      <c r="A18" s="49"/>
      <c r="B18" s="68">
        <v>85</v>
      </c>
      <c r="C18" s="64" t="s">
        <v>545</v>
      </c>
      <c r="D18" s="65">
        <v>11936.1</v>
      </c>
      <c r="E18" s="67"/>
    </row>
    <row r="19" spans="1:7">
      <c r="A19" s="49"/>
      <c r="B19" s="68">
        <v>91</v>
      </c>
      <c r="C19" s="64" t="s">
        <v>546</v>
      </c>
      <c r="D19" s="65">
        <v>3984</v>
      </c>
      <c r="E19" s="67"/>
    </row>
    <row r="20" spans="1:7">
      <c r="A20" s="49"/>
      <c r="B20" s="68">
        <v>79</v>
      </c>
      <c r="C20" s="64" t="s">
        <v>547</v>
      </c>
      <c r="D20" s="65">
        <v>1200</v>
      </c>
      <c r="E20" s="67"/>
    </row>
    <row r="21" spans="1:7">
      <c r="A21" s="49"/>
      <c r="B21" s="68">
        <v>78</v>
      </c>
      <c r="C21" s="64" t="s">
        <v>548</v>
      </c>
      <c r="D21" s="65">
        <v>2600.04</v>
      </c>
      <c r="E21" s="67"/>
    </row>
    <row r="22" spans="1:7">
      <c r="A22" s="49"/>
      <c r="B22" s="68">
        <v>80</v>
      </c>
      <c r="C22" s="64" t="s">
        <v>549</v>
      </c>
      <c r="D22" s="65">
        <v>300</v>
      </c>
      <c r="E22" s="67"/>
    </row>
    <row r="23" spans="1:7">
      <c r="A23" s="49"/>
      <c r="B23" s="68">
        <v>81</v>
      </c>
      <c r="C23" s="64" t="s">
        <v>550</v>
      </c>
      <c r="D23" s="65">
        <v>800</v>
      </c>
      <c r="E23" s="67"/>
      <c r="G23" s="53"/>
    </row>
    <row r="24" spans="1:7">
      <c r="A24" s="49"/>
      <c r="B24" s="68">
        <v>82</v>
      </c>
      <c r="C24" s="64" t="s">
        <v>551</v>
      </c>
      <c r="D24" s="65">
        <v>120</v>
      </c>
      <c r="E24" s="67"/>
    </row>
    <row r="25" spans="1:7">
      <c r="A25" s="49"/>
      <c r="B25" s="68">
        <v>5</v>
      </c>
      <c r="C25" s="64" t="s">
        <v>552</v>
      </c>
      <c r="D25" s="65">
        <v>1053</v>
      </c>
      <c r="E25" s="67"/>
    </row>
    <row r="26" spans="1:7">
      <c r="A26" s="49"/>
      <c r="B26" s="68">
        <v>6</v>
      </c>
      <c r="C26" s="64" t="s">
        <v>552</v>
      </c>
      <c r="D26" s="65">
        <v>1053</v>
      </c>
      <c r="E26" s="67"/>
    </row>
    <row r="27" spans="1:7">
      <c r="A27" s="49"/>
      <c r="B27" s="68">
        <v>7</v>
      </c>
      <c r="C27" s="64" t="s">
        <v>553</v>
      </c>
      <c r="D27" s="65">
        <v>638.34</v>
      </c>
      <c r="E27" s="67"/>
    </row>
    <row r="28" spans="1:7">
      <c r="A28" s="49"/>
      <c r="B28" s="68">
        <v>9</v>
      </c>
      <c r="C28" s="64" t="s">
        <v>554</v>
      </c>
      <c r="D28" s="65">
        <v>417.55</v>
      </c>
      <c r="E28" s="67"/>
    </row>
    <row r="29" spans="1:7">
      <c r="A29" s="49"/>
      <c r="B29" s="68">
        <v>10</v>
      </c>
      <c r="C29" s="64" t="s">
        <v>554</v>
      </c>
      <c r="D29" s="65">
        <v>417.55</v>
      </c>
      <c r="E29" s="67"/>
    </row>
    <row r="30" spans="1:7">
      <c r="A30" s="49"/>
      <c r="B30" s="68">
        <v>13</v>
      </c>
      <c r="C30" s="64" t="s">
        <v>547</v>
      </c>
      <c r="D30" s="65">
        <v>1479.68</v>
      </c>
      <c r="E30" s="67"/>
    </row>
    <row r="31" spans="1:7">
      <c r="A31" s="44"/>
      <c r="B31" s="63">
        <v>14</v>
      </c>
      <c r="C31" s="64" t="s">
        <v>547</v>
      </c>
      <c r="D31" s="65">
        <v>1479.68</v>
      </c>
      <c r="E31" s="67"/>
    </row>
    <row r="32" spans="1:7">
      <c r="A32" s="44"/>
      <c r="B32" s="63">
        <v>17</v>
      </c>
      <c r="C32" s="64" t="s">
        <v>555</v>
      </c>
      <c r="D32" s="65">
        <v>476.31</v>
      </c>
      <c r="E32" s="67"/>
    </row>
    <row r="33" spans="1:6">
      <c r="A33" s="44"/>
      <c r="B33" s="63">
        <v>19</v>
      </c>
      <c r="C33" s="64" t="s">
        <v>556</v>
      </c>
      <c r="D33" s="65">
        <v>31.16</v>
      </c>
      <c r="E33" s="67"/>
    </row>
    <row r="34" spans="1:6">
      <c r="A34" s="44"/>
      <c r="B34" s="63">
        <v>20</v>
      </c>
      <c r="C34" s="64" t="s">
        <v>556</v>
      </c>
      <c r="D34" s="65">
        <v>31.16</v>
      </c>
      <c r="E34" s="67"/>
    </row>
    <row r="35" spans="1:6">
      <c r="A35" s="44"/>
      <c r="B35" s="63">
        <v>23</v>
      </c>
      <c r="C35" s="64" t="s">
        <v>557</v>
      </c>
      <c r="D35" s="65">
        <v>2530.2399999999998</v>
      </c>
      <c r="E35" s="67"/>
    </row>
    <row r="36" spans="1:6">
      <c r="A36" s="44"/>
      <c r="B36" s="63">
        <v>25</v>
      </c>
      <c r="C36" s="64" t="s">
        <v>558</v>
      </c>
      <c r="D36" s="65">
        <v>1169.0999999999999</v>
      </c>
      <c r="E36" s="67"/>
    </row>
    <row r="37" spans="1:6">
      <c r="A37" s="44"/>
      <c r="B37" s="63">
        <v>27</v>
      </c>
      <c r="C37" s="64" t="s">
        <v>559</v>
      </c>
      <c r="D37" s="65">
        <v>2491.1999999999998</v>
      </c>
      <c r="E37" s="67"/>
    </row>
    <row r="38" spans="1:6">
      <c r="A38" s="44"/>
      <c r="B38" s="63">
        <v>28</v>
      </c>
      <c r="C38" s="64" t="s">
        <v>560</v>
      </c>
      <c r="D38" s="65">
        <v>543</v>
      </c>
      <c r="E38" s="67"/>
    </row>
    <row r="39" spans="1:6">
      <c r="A39" s="44"/>
      <c r="B39" s="63">
        <v>29</v>
      </c>
      <c r="C39" s="64" t="s">
        <v>560</v>
      </c>
      <c r="D39" s="65">
        <v>543</v>
      </c>
      <c r="E39" s="67"/>
    </row>
    <row r="40" spans="1:6">
      <c r="A40" s="44"/>
      <c r="B40" s="63">
        <v>30</v>
      </c>
      <c r="C40" s="64" t="s">
        <v>560</v>
      </c>
      <c r="D40" s="65">
        <v>543</v>
      </c>
      <c r="E40" s="67"/>
    </row>
    <row r="41" spans="1:6">
      <c r="A41" s="44"/>
      <c r="B41" s="63">
        <v>88</v>
      </c>
      <c r="C41" s="64" t="s">
        <v>561</v>
      </c>
      <c r="D41" s="65">
        <v>2700</v>
      </c>
      <c r="E41" s="67"/>
    </row>
    <row r="42" spans="1:6">
      <c r="A42" s="44"/>
      <c r="B42" s="63">
        <v>89</v>
      </c>
      <c r="C42" s="64" t="s">
        <v>562</v>
      </c>
      <c r="D42" s="65">
        <v>1760</v>
      </c>
      <c r="E42" s="67"/>
    </row>
    <row r="43" spans="1:6" ht="15">
      <c r="A43" s="54"/>
      <c r="B43" s="69"/>
      <c r="C43" s="70"/>
      <c r="D43" s="71"/>
      <c r="E43" s="67"/>
    </row>
    <row r="44" spans="1:6" ht="14.25">
      <c r="A44" s="59"/>
      <c r="B44" s="72">
        <v>141</v>
      </c>
      <c r="C44" s="73" t="s">
        <v>563</v>
      </c>
      <c r="D44" s="74">
        <v>1500</v>
      </c>
      <c r="E44" s="75"/>
    </row>
    <row r="45" spans="1:6">
      <c r="B45" s="76">
        <v>146</v>
      </c>
      <c r="C45" s="833" t="s">
        <v>564</v>
      </c>
      <c r="D45" s="834"/>
      <c r="E45" s="834"/>
      <c r="F45" s="61"/>
    </row>
    <row r="46" spans="1:6">
      <c r="B46" s="77">
        <v>1</v>
      </c>
      <c r="C46" s="77" t="s">
        <v>565</v>
      </c>
      <c r="D46" s="78">
        <v>2280</v>
      </c>
      <c r="E46" s="79"/>
    </row>
    <row r="47" spans="1:6">
      <c r="B47" s="77">
        <v>44</v>
      </c>
      <c r="C47" s="77" t="s">
        <v>539</v>
      </c>
      <c r="D47" s="78">
        <v>2100</v>
      </c>
      <c r="E47" s="78"/>
    </row>
    <row r="48" spans="1:6">
      <c r="B48" s="77">
        <v>45</v>
      </c>
      <c r="C48" s="77" t="s">
        <v>539</v>
      </c>
      <c r="D48" s="78">
        <v>2100</v>
      </c>
      <c r="E48" s="78"/>
    </row>
    <row r="49" spans="2:5">
      <c r="B49" s="77">
        <v>46</v>
      </c>
      <c r="C49" s="77" t="s">
        <v>540</v>
      </c>
      <c r="D49" s="78">
        <v>8965</v>
      </c>
      <c r="E49" s="78"/>
    </row>
    <row r="50" spans="2:5">
      <c r="B50" s="77">
        <v>47</v>
      </c>
      <c r="C50" s="77" t="s">
        <v>540</v>
      </c>
      <c r="D50" s="78">
        <v>8965</v>
      </c>
      <c r="E50" s="78"/>
    </row>
    <row r="51" spans="2:5">
      <c r="B51" s="77">
        <v>49</v>
      </c>
      <c r="C51" s="77" t="s">
        <v>566</v>
      </c>
      <c r="D51" s="78">
        <v>1174</v>
      </c>
      <c r="E51" s="78"/>
    </row>
    <row r="52" spans="2:5">
      <c r="B52" s="77">
        <v>50</v>
      </c>
      <c r="C52" s="77" t="s">
        <v>546</v>
      </c>
      <c r="D52" s="78">
        <v>5776</v>
      </c>
      <c r="E52" s="78"/>
    </row>
    <row r="53" spans="2:5">
      <c r="B53" s="77">
        <v>51</v>
      </c>
      <c r="C53" s="77" t="s">
        <v>567</v>
      </c>
      <c r="D53" s="78">
        <v>1930</v>
      </c>
      <c r="E53" s="78"/>
    </row>
    <row r="54" spans="2:5">
      <c r="B54" s="77">
        <v>52</v>
      </c>
      <c r="C54" s="77" t="s">
        <v>567</v>
      </c>
      <c r="D54" s="78">
        <v>5530</v>
      </c>
      <c r="E54" s="78"/>
    </row>
    <row r="55" spans="2:5">
      <c r="B55" s="77">
        <v>53</v>
      </c>
      <c r="C55" s="77" t="s">
        <v>568</v>
      </c>
      <c r="D55" s="78">
        <v>1068</v>
      </c>
      <c r="E55" s="78"/>
    </row>
    <row r="56" spans="2:5">
      <c r="B56" s="77">
        <v>162</v>
      </c>
      <c r="C56" s="77" t="s">
        <v>569</v>
      </c>
      <c r="D56" s="78">
        <v>254</v>
      </c>
      <c r="E56" s="78"/>
    </row>
    <row r="57" spans="2:5">
      <c r="B57" s="77">
        <v>93</v>
      </c>
      <c r="C57" s="77" t="s">
        <v>570</v>
      </c>
      <c r="D57" s="78">
        <v>1715</v>
      </c>
      <c r="E57" s="78"/>
    </row>
    <row r="58" spans="2:5">
      <c r="B58" s="77">
        <v>94</v>
      </c>
      <c r="C58" s="77" t="s">
        <v>571</v>
      </c>
      <c r="D58" s="78">
        <v>5470</v>
      </c>
      <c r="E58" s="78"/>
    </row>
    <row r="59" spans="2:5">
      <c r="B59" s="77">
        <v>91</v>
      </c>
      <c r="C59" s="77" t="s">
        <v>572</v>
      </c>
      <c r="D59" s="78">
        <v>2250</v>
      </c>
      <c r="E59" s="78"/>
    </row>
    <row r="60" spans="2:5">
      <c r="B60" s="77">
        <v>163</v>
      </c>
      <c r="C60" s="77" t="s">
        <v>573</v>
      </c>
      <c r="D60" s="78">
        <v>4818</v>
      </c>
      <c r="E60" s="78"/>
    </row>
    <row r="61" spans="2:5">
      <c r="B61" s="77">
        <v>164</v>
      </c>
      <c r="C61" s="77" t="s">
        <v>574</v>
      </c>
      <c r="D61" s="78">
        <v>905</v>
      </c>
      <c r="E61" s="78"/>
    </row>
    <row r="62" spans="2:5">
      <c r="B62" s="77">
        <v>166</v>
      </c>
      <c r="C62" s="77" t="s">
        <v>575</v>
      </c>
      <c r="D62" s="78">
        <v>5601</v>
      </c>
      <c r="E62" s="78"/>
    </row>
    <row r="63" spans="2:5">
      <c r="B63" s="77">
        <v>167</v>
      </c>
      <c r="C63" s="77" t="s">
        <v>540</v>
      </c>
      <c r="D63" s="78">
        <v>10340</v>
      </c>
      <c r="E63" s="78"/>
    </row>
    <row r="64" spans="2:5">
      <c r="B64" s="77">
        <v>168</v>
      </c>
      <c r="C64" s="77" t="s">
        <v>540</v>
      </c>
      <c r="D64" s="78">
        <v>10340</v>
      </c>
      <c r="E64" s="78"/>
    </row>
    <row r="65" spans="2:5">
      <c r="B65" s="77">
        <v>169</v>
      </c>
      <c r="C65" s="77" t="s">
        <v>539</v>
      </c>
      <c r="D65" s="78">
        <v>1600</v>
      </c>
      <c r="E65" s="78"/>
    </row>
    <row r="66" spans="2:5">
      <c r="B66" s="77">
        <v>171</v>
      </c>
      <c r="C66" s="77" t="s">
        <v>576</v>
      </c>
      <c r="D66" s="78">
        <v>4039</v>
      </c>
      <c r="E66" s="78"/>
    </row>
    <row r="67" spans="2:5">
      <c r="B67" s="77">
        <v>172</v>
      </c>
      <c r="C67" s="77" t="s">
        <v>577</v>
      </c>
      <c r="D67" s="78">
        <v>1659</v>
      </c>
      <c r="E67" s="78"/>
    </row>
    <row r="68" spans="2:5">
      <c r="B68" s="77"/>
      <c r="C68" s="77" t="s">
        <v>578</v>
      </c>
      <c r="D68" s="78">
        <v>163593.1</v>
      </c>
      <c r="E68" s="78"/>
    </row>
    <row r="69" spans="2:5">
      <c r="B69" s="77"/>
      <c r="C69" s="77" t="s">
        <v>578</v>
      </c>
      <c r="D69" s="78">
        <v>163593.1</v>
      </c>
      <c r="E69" s="78"/>
    </row>
  </sheetData>
  <mergeCells count="6">
    <mergeCell ref="C45:E45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  <pageSetUpPr fitToPage="1"/>
  </sheetPr>
  <dimension ref="A1:H45"/>
  <sheetViews>
    <sheetView topLeftCell="A16" workbookViewId="0">
      <selection activeCell="G23" sqref="G23"/>
    </sheetView>
  </sheetViews>
  <sheetFormatPr baseColWidth="10" defaultColWidth="11" defaultRowHeight="12"/>
  <cols>
    <col min="1" max="1" width="4.85546875" style="29" customWidth="1"/>
    <col min="2" max="2" width="30.85546875" style="29" customWidth="1"/>
    <col min="3" max="3" width="84.42578125" style="29" customWidth="1"/>
    <col min="4" max="4" width="31.7109375" style="29" customWidth="1"/>
    <col min="5" max="5" width="4.85546875" style="29" customWidth="1"/>
    <col min="6" max="6" width="4.42578125" style="29" customWidth="1"/>
    <col min="7" max="256" width="11.42578125" style="29"/>
    <col min="257" max="257" width="4.85546875" style="29" customWidth="1"/>
    <col min="258" max="258" width="30.85546875" style="29" customWidth="1"/>
    <col min="259" max="259" width="84.42578125" style="29" customWidth="1"/>
    <col min="260" max="260" width="42.7109375" style="29" customWidth="1"/>
    <col min="261" max="261" width="4.85546875" style="29" customWidth="1"/>
    <col min="262" max="512" width="11.42578125" style="29"/>
    <col min="513" max="513" width="4.85546875" style="29" customWidth="1"/>
    <col min="514" max="514" width="30.85546875" style="29" customWidth="1"/>
    <col min="515" max="515" width="84.42578125" style="29" customWidth="1"/>
    <col min="516" max="516" width="42.7109375" style="29" customWidth="1"/>
    <col min="517" max="517" width="4.85546875" style="29" customWidth="1"/>
    <col min="518" max="768" width="11.42578125" style="29"/>
    <col min="769" max="769" width="4.85546875" style="29" customWidth="1"/>
    <col min="770" max="770" width="30.85546875" style="29" customWidth="1"/>
    <col min="771" max="771" width="84.42578125" style="29" customWidth="1"/>
    <col min="772" max="772" width="42.7109375" style="29" customWidth="1"/>
    <col min="773" max="773" width="4.85546875" style="29" customWidth="1"/>
    <col min="774" max="1024" width="11.42578125" style="29"/>
    <col min="1025" max="1025" width="4.85546875" style="29" customWidth="1"/>
    <col min="1026" max="1026" width="30.85546875" style="29" customWidth="1"/>
    <col min="1027" max="1027" width="84.42578125" style="29" customWidth="1"/>
    <col min="1028" max="1028" width="42.7109375" style="29" customWidth="1"/>
    <col min="1029" max="1029" width="4.85546875" style="29" customWidth="1"/>
    <col min="1030" max="1280" width="11.42578125" style="29"/>
    <col min="1281" max="1281" width="4.85546875" style="29" customWidth="1"/>
    <col min="1282" max="1282" width="30.85546875" style="29" customWidth="1"/>
    <col min="1283" max="1283" width="84.42578125" style="29" customWidth="1"/>
    <col min="1284" max="1284" width="42.7109375" style="29" customWidth="1"/>
    <col min="1285" max="1285" width="4.85546875" style="29" customWidth="1"/>
    <col min="1286" max="1536" width="11.42578125" style="29"/>
    <col min="1537" max="1537" width="4.85546875" style="29" customWidth="1"/>
    <col min="1538" max="1538" width="30.85546875" style="29" customWidth="1"/>
    <col min="1539" max="1539" width="84.42578125" style="29" customWidth="1"/>
    <col min="1540" max="1540" width="42.7109375" style="29" customWidth="1"/>
    <col min="1541" max="1541" width="4.85546875" style="29" customWidth="1"/>
    <col min="1542" max="1792" width="11.42578125" style="29"/>
    <col min="1793" max="1793" width="4.85546875" style="29" customWidth="1"/>
    <col min="1794" max="1794" width="30.85546875" style="29" customWidth="1"/>
    <col min="1795" max="1795" width="84.42578125" style="29" customWidth="1"/>
    <col min="1796" max="1796" width="42.7109375" style="29" customWidth="1"/>
    <col min="1797" max="1797" width="4.85546875" style="29" customWidth="1"/>
    <col min="1798" max="2048" width="11.42578125" style="29"/>
    <col min="2049" max="2049" width="4.85546875" style="29" customWidth="1"/>
    <col min="2050" max="2050" width="30.85546875" style="29" customWidth="1"/>
    <col min="2051" max="2051" width="84.42578125" style="29" customWidth="1"/>
    <col min="2052" max="2052" width="42.7109375" style="29" customWidth="1"/>
    <col min="2053" max="2053" width="4.85546875" style="29" customWidth="1"/>
    <col min="2054" max="2304" width="11.42578125" style="29"/>
    <col min="2305" max="2305" width="4.85546875" style="29" customWidth="1"/>
    <col min="2306" max="2306" width="30.85546875" style="29" customWidth="1"/>
    <col min="2307" max="2307" width="84.42578125" style="29" customWidth="1"/>
    <col min="2308" max="2308" width="42.7109375" style="29" customWidth="1"/>
    <col min="2309" max="2309" width="4.85546875" style="29" customWidth="1"/>
    <col min="2310" max="2560" width="11.42578125" style="29"/>
    <col min="2561" max="2561" width="4.85546875" style="29" customWidth="1"/>
    <col min="2562" max="2562" width="30.85546875" style="29" customWidth="1"/>
    <col min="2563" max="2563" width="84.42578125" style="29" customWidth="1"/>
    <col min="2564" max="2564" width="42.7109375" style="29" customWidth="1"/>
    <col min="2565" max="2565" width="4.85546875" style="29" customWidth="1"/>
    <col min="2566" max="2816" width="11.42578125" style="29"/>
    <col min="2817" max="2817" width="4.85546875" style="29" customWidth="1"/>
    <col min="2818" max="2818" width="30.85546875" style="29" customWidth="1"/>
    <col min="2819" max="2819" width="84.42578125" style="29" customWidth="1"/>
    <col min="2820" max="2820" width="42.7109375" style="29" customWidth="1"/>
    <col min="2821" max="2821" width="4.85546875" style="29" customWidth="1"/>
    <col min="2822" max="3072" width="11.42578125" style="29"/>
    <col min="3073" max="3073" width="4.85546875" style="29" customWidth="1"/>
    <col min="3074" max="3074" width="30.85546875" style="29" customWidth="1"/>
    <col min="3075" max="3075" width="84.42578125" style="29" customWidth="1"/>
    <col min="3076" max="3076" width="42.7109375" style="29" customWidth="1"/>
    <col min="3077" max="3077" width="4.85546875" style="29" customWidth="1"/>
    <col min="3078" max="3328" width="11.42578125" style="29"/>
    <col min="3329" max="3329" width="4.85546875" style="29" customWidth="1"/>
    <col min="3330" max="3330" width="30.85546875" style="29" customWidth="1"/>
    <col min="3331" max="3331" width="84.42578125" style="29" customWidth="1"/>
    <col min="3332" max="3332" width="42.7109375" style="29" customWidth="1"/>
    <col min="3333" max="3333" width="4.85546875" style="29" customWidth="1"/>
    <col min="3334" max="3584" width="11.42578125" style="29"/>
    <col min="3585" max="3585" width="4.85546875" style="29" customWidth="1"/>
    <col min="3586" max="3586" width="30.85546875" style="29" customWidth="1"/>
    <col min="3587" max="3587" width="84.42578125" style="29" customWidth="1"/>
    <col min="3588" max="3588" width="42.7109375" style="29" customWidth="1"/>
    <col min="3589" max="3589" width="4.85546875" style="29" customWidth="1"/>
    <col min="3590" max="3840" width="11.42578125" style="29"/>
    <col min="3841" max="3841" width="4.85546875" style="29" customWidth="1"/>
    <col min="3842" max="3842" width="30.85546875" style="29" customWidth="1"/>
    <col min="3843" max="3843" width="84.42578125" style="29" customWidth="1"/>
    <col min="3844" max="3844" width="42.7109375" style="29" customWidth="1"/>
    <col min="3845" max="3845" width="4.85546875" style="29" customWidth="1"/>
    <col min="3846" max="4096" width="11.42578125" style="29"/>
    <col min="4097" max="4097" width="4.85546875" style="29" customWidth="1"/>
    <col min="4098" max="4098" width="30.85546875" style="29" customWidth="1"/>
    <col min="4099" max="4099" width="84.42578125" style="29" customWidth="1"/>
    <col min="4100" max="4100" width="42.7109375" style="29" customWidth="1"/>
    <col min="4101" max="4101" width="4.85546875" style="29" customWidth="1"/>
    <col min="4102" max="4352" width="11.42578125" style="29"/>
    <col min="4353" max="4353" width="4.85546875" style="29" customWidth="1"/>
    <col min="4354" max="4354" width="30.85546875" style="29" customWidth="1"/>
    <col min="4355" max="4355" width="84.42578125" style="29" customWidth="1"/>
    <col min="4356" max="4356" width="42.7109375" style="29" customWidth="1"/>
    <col min="4357" max="4357" width="4.85546875" style="29" customWidth="1"/>
    <col min="4358" max="4608" width="11.42578125" style="29"/>
    <col min="4609" max="4609" width="4.85546875" style="29" customWidth="1"/>
    <col min="4610" max="4610" width="30.85546875" style="29" customWidth="1"/>
    <col min="4611" max="4611" width="84.42578125" style="29" customWidth="1"/>
    <col min="4612" max="4612" width="42.7109375" style="29" customWidth="1"/>
    <col min="4613" max="4613" width="4.85546875" style="29" customWidth="1"/>
    <col min="4614" max="4864" width="11.42578125" style="29"/>
    <col min="4865" max="4865" width="4.85546875" style="29" customWidth="1"/>
    <col min="4866" max="4866" width="30.85546875" style="29" customWidth="1"/>
    <col min="4867" max="4867" width="84.42578125" style="29" customWidth="1"/>
    <col min="4868" max="4868" width="42.7109375" style="29" customWidth="1"/>
    <col min="4869" max="4869" width="4.85546875" style="29" customWidth="1"/>
    <col min="4870" max="5120" width="11.42578125" style="29"/>
    <col min="5121" max="5121" width="4.85546875" style="29" customWidth="1"/>
    <col min="5122" max="5122" width="30.85546875" style="29" customWidth="1"/>
    <col min="5123" max="5123" width="84.42578125" style="29" customWidth="1"/>
    <col min="5124" max="5124" width="42.7109375" style="29" customWidth="1"/>
    <col min="5125" max="5125" width="4.85546875" style="29" customWidth="1"/>
    <col min="5126" max="5376" width="11.42578125" style="29"/>
    <col min="5377" max="5377" width="4.85546875" style="29" customWidth="1"/>
    <col min="5378" max="5378" width="30.85546875" style="29" customWidth="1"/>
    <col min="5379" max="5379" width="84.42578125" style="29" customWidth="1"/>
    <col min="5380" max="5380" width="42.7109375" style="29" customWidth="1"/>
    <col min="5381" max="5381" width="4.85546875" style="29" customWidth="1"/>
    <col min="5382" max="5632" width="11.42578125" style="29"/>
    <col min="5633" max="5633" width="4.85546875" style="29" customWidth="1"/>
    <col min="5634" max="5634" width="30.85546875" style="29" customWidth="1"/>
    <col min="5635" max="5635" width="84.42578125" style="29" customWidth="1"/>
    <col min="5636" max="5636" width="42.7109375" style="29" customWidth="1"/>
    <col min="5637" max="5637" width="4.85546875" style="29" customWidth="1"/>
    <col min="5638" max="5888" width="11.42578125" style="29"/>
    <col min="5889" max="5889" width="4.85546875" style="29" customWidth="1"/>
    <col min="5890" max="5890" width="30.85546875" style="29" customWidth="1"/>
    <col min="5891" max="5891" width="84.42578125" style="29" customWidth="1"/>
    <col min="5892" max="5892" width="42.7109375" style="29" customWidth="1"/>
    <col min="5893" max="5893" width="4.85546875" style="29" customWidth="1"/>
    <col min="5894" max="6144" width="11.42578125" style="29"/>
    <col min="6145" max="6145" width="4.85546875" style="29" customWidth="1"/>
    <col min="6146" max="6146" width="30.85546875" style="29" customWidth="1"/>
    <col min="6147" max="6147" width="84.42578125" style="29" customWidth="1"/>
    <col min="6148" max="6148" width="42.7109375" style="29" customWidth="1"/>
    <col min="6149" max="6149" width="4.85546875" style="29" customWidth="1"/>
    <col min="6150" max="6400" width="11.42578125" style="29"/>
    <col min="6401" max="6401" width="4.85546875" style="29" customWidth="1"/>
    <col min="6402" max="6402" width="30.85546875" style="29" customWidth="1"/>
    <col min="6403" max="6403" width="84.42578125" style="29" customWidth="1"/>
    <col min="6404" max="6404" width="42.7109375" style="29" customWidth="1"/>
    <col min="6405" max="6405" width="4.85546875" style="29" customWidth="1"/>
    <col min="6406" max="6656" width="11.42578125" style="29"/>
    <col min="6657" max="6657" width="4.85546875" style="29" customWidth="1"/>
    <col min="6658" max="6658" width="30.85546875" style="29" customWidth="1"/>
    <col min="6659" max="6659" width="84.42578125" style="29" customWidth="1"/>
    <col min="6660" max="6660" width="42.7109375" style="29" customWidth="1"/>
    <col min="6661" max="6661" width="4.85546875" style="29" customWidth="1"/>
    <col min="6662" max="6912" width="11.42578125" style="29"/>
    <col min="6913" max="6913" width="4.85546875" style="29" customWidth="1"/>
    <col min="6914" max="6914" width="30.85546875" style="29" customWidth="1"/>
    <col min="6915" max="6915" width="84.42578125" style="29" customWidth="1"/>
    <col min="6916" max="6916" width="42.7109375" style="29" customWidth="1"/>
    <col min="6917" max="6917" width="4.85546875" style="29" customWidth="1"/>
    <col min="6918" max="7168" width="11.42578125" style="29"/>
    <col min="7169" max="7169" width="4.85546875" style="29" customWidth="1"/>
    <col min="7170" max="7170" width="30.85546875" style="29" customWidth="1"/>
    <col min="7171" max="7171" width="84.42578125" style="29" customWidth="1"/>
    <col min="7172" max="7172" width="42.7109375" style="29" customWidth="1"/>
    <col min="7173" max="7173" width="4.85546875" style="29" customWidth="1"/>
    <col min="7174" max="7424" width="11.42578125" style="29"/>
    <col min="7425" max="7425" width="4.85546875" style="29" customWidth="1"/>
    <col min="7426" max="7426" width="30.85546875" style="29" customWidth="1"/>
    <col min="7427" max="7427" width="84.42578125" style="29" customWidth="1"/>
    <col min="7428" max="7428" width="42.7109375" style="29" customWidth="1"/>
    <col min="7429" max="7429" width="4.85546875" style="29" customWidth="1"/>
    <col min="7430" max="7680" width="11.42578125" style="29"/>
    <col min="7681" max="7681" width="4.85546875" style="29" customWidth="1"/>
    <col min="7682" max="7682" width="30.85546875" style="29" customWidth="1"/>
    <col min="7683" max="7683" width="84.42578125" style="29" customWidth="1"/>
    <col min="7684" max="7684" width="42.7109375" style="29" customWidth="1"/>
    <col min="7685" max="7685" width="4.85546875" style="29" customWidth="1"/>
    <col min="7686" max="7936" width="11.42578125" style="29"/>
    <col min="7937" max="7937" width="4.85546875" style="29" customWidth="1"/>
    <col min="7938" max="7938" width="30.85546875" style="29" customWidth="1"/>
    <col min="7939" max="7939" width="84.42578125" style="29" customWidth="1"/>
    <col min="7940" max="7940" width="42.7109375" style="29" customWidth="1"/>
    <col min="7941" max="7941" width="4.85546875" style="29" customWidth="1"/>
    <col min="7942" max="8192" width="11.42578125" style="29"/>
    <col min="8193" max="8193" width="4.85546875" style="29" customWidth="1"/>
    <col min="8194" max="8194" width="30.85546875" style="29" customWidth="1"/>
    <col min="8195" max="8195" width="84.42578125" style="29" customWidth="1"/>
    <col min="8196" max="8196" width="42.7109375" style="29" customWidth="1"/>
    <col min="8197" max="8197" width="4.85546875" style="29" customWidth="1"/>
    <col min="8198" max="8448" width="11.42578125" style="29"/>
    <col min="8449" max="8449" width="4.85546875" style="29" customWidth="1"/>
    <col min="8450" max="8450" width="30.85546875" style="29" customWidth="1"/>
    <col min="8451" max="8451" width="84.42578125" style="29" customWidth="1"/>
    <col min="8452" max="8452" width="42.7109375" style="29" customWidth="1"/>
    <col min="8453" max="8453" width="4.85546875" style="29" customWidth="1"/>
    <col min="8454" max="8704" width="11.42578125" style="29"/>
    <col min="8705" max="8705" width="4.85546875" style="29" customWidth="1"/>
    <col min="8706" max="8706" width="30.85546875" style="29" customWidth="1"/>
    <col min="8707" max="8707" width="84.42578125" style="29" customWidth="1"/>
    <col min="8708" max="8708" width="42.7109375" style="29" customWidth="1"/>
    <col min="8709" max="8709" width="4.85546875" style="29" customWidth="1"/>
    <col min="8710" max="8960" width="11.42578125" style="29"/>
    <col min="8961" max="8961" width="4.85546875" style="29" customWidth="1"/>
    <col min="8962" max="8962" width="30.85546875" style="29" customWidth="1"/>
    <col min="8963" max="8963" width="84.42578125" style="29" customWidth="1"/>
    <col min="8964" max="8964" width="42.7109375" style="29" customWidth="1"/>
    <col min="8965" max="8965" width="4.85546875" style="29" customWidth="1"/>
    <col min="8966" max="9216" width="11.42578125" style="29"/>
    <col min="9217" max="9217" width="4.85546875" style="29" customWidth="1"/>
    <col min="9218" max="9218" width="30.85546875" style="29" customWidth="1"/>
    <col min="9219" max="9219" width="84.42578125" style="29" customWidth="1"/>
    <col min="9220" max="9220" width="42.7109375" style="29" customWidth="1"/>
    <col min="9221" max="9221" width="4.85546875" style="29" customWidth="1"/>
    <col min="9222" max="9472" width="11.42578125" style="29"/>
    <col min="9473" max="9473" width="4.85546875" style="29" customWidth="1"/>
    <col min="9474" max="9474" width="30.85546875" style="29" customWidth="1"/>
    <col min="9475" max="9475" width="84.42578125" style="29" customWidth="1"/>
    <col min="9476" max="9476" width="42.7109375" style="29" customWidth="1"/>
    <col min="9477" max="9477" width="4.85546875" style="29" customWidth="1"/>
    <col min="9478" max="9728" width="11.42578125" style="29"/>
    <col min="9729" max="9729" width="4.85546875" style="29" customWidth="1"/>
    <col min="9730" max="9730" width="30.85546875" style="29" customWidth="1"/>
    <col min="9731" max="9731" width="84.42578125" style="29" customWidth="1"/>
    <col min="9732" max="9732" width="42.7109375" style="29" customWidth="1"/>
    <col min="9733" max="9733" width="4.85546875" style="29" customWidth="1"/>
    <col min="9734" max="9984" width="11.42578125" style="29"/>
    <col min="9985" max="9985" width="4.85546875" style="29" customWidth="1"/>
    <col min="9986" max="9986" width="30.85546875" style="29" customWidth="1"/>
    <col min="9987" max="9987" width="84.42578125" style="29" customWidth="1"/>
    <col min="9988" max="9988" width="42.7109375" style="29" customWidth="1"/>
    <col min="9989" max="9989" width="4.85546875" style="29" customWidth="1"/>
    <col min="9990" max="10240" width="11.42578125" style="29"/>
    <col min="10241" max="10241" width="4.85546875" style="29" customWidth="1"/>
    <col min="10242" max="10242" width="30.85546875" style="29" customWidth="1"/>
    <col min="10243" max="10243" width="84.42578125" style="29" customWidth="1"/>
    <col min="10244" max="10244" width="42.7109375" style="29" customWidth="1"/>
    <col min="10245" max="10245" width="4.85546875" style="29" customWidth="1"/>
    <col min="10246" max="10496" width="11.42578125" style="29"/>
    <col min="10497" max="10497" width="4.85546875" style="29" customWidth="1"/>
    <col min="10498" max="10498" width="30.85546875" style="29" customWidth="1"/>
    <col min="10499" max="10499" width="84.42578125" style="29" customWidth="1"/>
    <col min="10500" max="10500" width="42.7109375" style="29" customWidth="1"/>
    <col min="10501" max="10501" width="4.85546875" style="29" customWidth="1"/>
    <col min="10502" max="10752" width="11.42578125" style="29"/>
    <col min="10753" max="10753" width="4.85546875" style="29" customWidth="1"/>
    <col min="10754" max="10754" width="30.85546875" style="29" customWidth="1"/>
    <col min="10755" max="10755" width="84.42578125" style="29" customWidth="1"/>
    <col min="10756" max="10756" width="42.7109375" style="29" customWidth="1"/>
    <col min="10757" max="10757" width="4.85546875" style="29" customWidth="1"/>
    <col min="10758" max="11008" width="11.42578125" style="29"/>
    <col min="11009" max="11009" width="4.85546875" style="29" customWidth="1"/>
    <col min="11010" max="11010" width="30.85546875" style="29" customWidth="1"/>
    <col min="11011" max="11011" width="84.42578125" style="29" customWidth="1"/>
    <col min="11012" max="11012" width="42.7109375" style="29" customWidth="1"/>
    <col min="11013" max="11013" width="4.85546875" style="29" customWidth="1"/>
    <col min="11014" max="11264" width="11.42578125" style="29"/>
    <col min="11265" max="11265" width="4.85546875" style="29" customWidth="1"/>
    <col min="11266" max="11266" width="30.85546875" style="29" customWidth="1"/>
    <col min="11267" max="11267" width="84.42578125" style="29" customWidth="1"/>
    <col min="11268" max="11268" width="42.7109375" style="29" customWidth="1"/>
    <col min="11269" max="11269" width="4.85546875" style="29" customWidth="1"/>
    <col min="11270" max="11520" width="11.42578125" style="29"/>
    <col min="11521" max="11521" width="4.85546875" style="29" customWidth="1"/>
    <col min="11522" max="11522" width="30.85546875" style="29" customWidth="1"/>
    <col min="11523" max="11523" width="84.42578125" style="29" customWidth="1"/>
    <col min="11524" max="11524" width="42.7109375" style="29" customWidth="1"/>
    <col min="11525" max="11525" width="4.85546875" style="29" customWidth="1"/>
    <col min="11526" max="11776" width="11.42578125" style="29"/>
    <col min="11777" max="11777" width="4.85546875" style="29" customWidth="1"/>
    <col min="11778" max="11778" width="30.85546875" style="29" customWidth="1"/>
    <col min="11779" max="11779" width="84.42578125" style="29" customWidth="1"/>
    <col min="11780" max="11780" width="42.7109375" style="29" customWidth="1"/>
    <col min="11781" max="11781" width="4.85546875" style="29" customWidth="1"/>
    <col min="11782" max="12032" width="11.42578125" style="29"/>
    <col min="12033" max="12033" width="4.85546875" style="29" customWidth="1"/>
    <col min="12034" max="12034" width="30.85546875" style="29" customWidth="1"/>
    <col min="12035" max="12035" width="84.42578125" style="29" customWidth="1"/>
    <col min="12036" max="12036" width="42.7109375" style="29" customWidth="1"/>
    <col min="12037" max="12037" width="4.85546875" style="29" customWidth="1"/>
    <col min="12038" max="12288" width="11.42578125" style="29"/>
    <col min="12289" max="12289" width="4.85546875" style="29" customWidth="1"/>
    <col min="12290" max="12290" width="30.85546875" style="29" customWidth="1"/>
    <col min="12291" max="12291" width="84.42578125" style="29" customWidth="1"/>
    <col min="12292" max="12292" width="42.7109375" style="29" customWidth="1"/>
    <col min="12293" max="12293" width="4.85546875" style="29" customWidth="1"/>
    <col min="12294" max="12544" width="11.42578125" style="29"/>
    <col min="12545" max="12545" width="4.85546875" style="29" customWidth="1"/>
    <col min="12546" max="12546" width="30.85546875" style="29" customWidth="1"/>
    <col min="12547" max="12547" width="84.42578125" style="29" customWidth="1"/>
    <col min="12548" max="12548" width="42.7109375" style="29" customWidth="1"/>
    <col min="12549" max="12549" width="4.85546875" style="29" customWidth="1"/>
    <col min="12550" max="12800" width="11.42578125" style="29"/>
    <col min="12801" max="12801" width="4.85546875" style="29" customWidth="1"/>
    <col min="12802" max="12802" width="30.85546875" style="29" customWidth="1"/>
    <col min="12803" max="12803" width="84.42578125" style="29" customWidth="1"/>
    <col min="12804" max="12804" width="42.7109375" style="29" customWidth="1"/>
    <col min="12805" max="12805" width="4.85546875" style="29" customWidth="1"/>
    <col min="12806" max="13056" width="11.42578125" style="29"/>
    <col min="13057" max="13057" width="4.85546875" style="29" customWidth="1"/>
    <col min="13058" max="13058" width="30.85546875" style="29" customWidth="1"/>
    <col min="13059" max="13059" width="84.42578125" style="29" customWidth="1"/>
    <col min="13060" max="13060" width="42.7109375" style="29" customWidth="1"/>
    <col min="13061" max="13061" width="4.85546875" style="29" customWidth="1"/>
    <col min="13062" max="13312" width="11.42578125" style="29"/>
    <col min="13313" max="13313" width="4.85546875" style="29" customWidth="1"/>
    <col min="13314" max="13314" width="30.85546875" style="29" customWidth="1"/>
    <col min="13315" max="13315" width="84.42578125" style="29" customWidth="1"/>
    <col min="13316" max="13316" width="42.7109375" style="29" customWidth="1"/>
    <col min="13317" max="13317" width="4.85546875" style="29" customWidth="1"/>
    <col min="13318" max="13568" width="11.42578125" style="29"/>
    <col min="13569" max="13569" width="4.85546875" style="29" customWidth="1"/>
    <col min="13570" max="13570" width="30.85546875" style="29" customWidth="1"/>
    <col min="13571" max="13571" width="84.42578125" style="29" customWidth="1"/>
    <col min="13572" max="13572" width="42.7109375" style="29" customWidth="1"/>
    <col min="13573" max="13573" width="4.85546875" style="29" customWidth="1"/>
    <col min="13574" max="13824" width="11.42578125" style="29"/>
    <col min="13825" max="13825" width="4.85546875" style="29" customWidth="1"/>
    <col min="13826" max="13826" width="30.85546875" style="29" customWidth="1"/>
    <col min="13827" max="13827" width="84.42578125" style="29" customWidth="1"/>
    <col min="13828" max="13828" width="42.7109375" style="29" customWidth="1"/>
    <col min="13829" max="13829" width="4.85546875" style="29" customWidth="1"/>
    <col min="13830" max="14080" width="11.42578125" style="29"/>
    <col min="14081" max="14081" width="4.85546875" style="29" customWidth="1"/>
    <col min="14082" max="14082" width="30.85546875" style="29" customWidth="1"/>
    <col min="14083" max="14083" width="84.42578125" style="29" customWidth="1"/>
    <col min="14084" max="14084" width="42.7109375" style="29" customWidth="1"/>
    <col min="14085" max="14085" width="4.85546875" style="29" customWidth="1"/>
    <col min="14086" max="14336" width="11.42578125" style="29"/>
    <col min="14337" max="14337" width="4.85546875" style="29" customWidth="1"/>
    <col min="14338" max="14338" width="30.85546875" style="29" customWidth="1"/>
    <col min="14339" max="14339" width="84.42578125" style="29" customWidth="1"/>
    <col min="14340" max="14340" width="42.7109375" style="29" customWidth="1"/>
    <col min="14341" max="14341" width="4.85546875" style="29" customWidth="1"/>
    <col min="14342" max="14592" width="11.42578125" style="29"/>
    <col min="14593" max="14593" width="4.85546875" style="29" customWidth="1"/>
    <col min="14594" max="14594" width="30.85546875" style="29" customWidth="1"/>
    <col min="14595" max="14595" width="84.42578125" style="29" customWidth="1"/>
    <col min="14596" max="14596" width="42.7109375" style="29" customWidth="1"/>
    <col min="14597" max="14597" width="4.85546875" style="29" customWidth="1"/>
    <col min="14598" max="14848" width="11.42578125" style="29"/>
    <col min="14849" max="14849" width="4.85546875" style="29" customWidth="1"/>
    <col min="14850" max="14850" width="30.85546875" style="29" customWidth="1"/>
    <col min="14851" max="14851" width="84.42578125" style="29" customWidth="1"/>
    <col min="14852" max="14852" width="42.7109375" style="29" customWidth="1"/>
    <col min="14853" max="14853" width="4.85546875" style="29" customWidth="1"/>
    <col min="14854" max="15104" width="11.42578125" style="29"/>
    <col min="15105" max="15105" width="4.85546875" style="29" customWidth="1"/>
    <col min="15106" max="15106" width="30.85546875" style="29" customWidth="1"/>
    <col min="15107" max="15107" width="84.42578125" style="29" customWidth="1"/>
    <col min="15108" max="15108" width="42.7109375" style="29" customWidth="1"/>
    <col min="15109" max="15109" width="4.85546875" style="29" customWidth="1"/>
    <col min="15110" max="15360" width="11.42578125" style="29"/>
    <col min="15361" max="15361" width="4.85546875" style="29" customWidth="1"/>
    <col min="15362" max="15362" width="30.85546875" style="29" customWidth="1"/>
    <col min="15363" max="15363" width="84.42578125" style="29" customWidth="1"/>
    <col min="15364" max="15364" width="42.7109375" style="29" customWidth="1"/>
    <col min="15365" max="15365" width="4.85546875" style="29" customWidth="1"/>
    <col min="15366" max="15616" width="11.42578125" style="29"/>
    <col min="15617" max="15617" width="4.85546875" style="29" customWidth="1"/>
    <col min="15618" max="15618" width="30.85546875" style="29" customWidth="1"/>
    <col min="15619" max="15619" width="84.42578125" style="29" customWidth="1"/>
    <col min="15620" max="15620" width="42.7109375" style="29" customWidth="1"/>
    <col min="15621" max="15621" width="4.85546875" style="29" customWidth="1"/>
    <col min="15622" max="15872" width="11.42578125" style="29"/>
    <col min="15873" max="15873" width="4.85546875" style="29" customWidth="1"/>
    <col min="15874" max="15874" width="30.85546875" style="29" customWidth="1"/>
    <col min="15875" max="15875" width="84.42578125" style="29" customWidth="1"/>
    <col min="15876" max="15876" width="42.7109375" style="29" customWidth="1"/>
    <col min="15877" max="15877" width="4.85546875" style="29" customWidth="1"/>
    <col min="15878" max="16128" width="11.42578125" style="29"/>
    <col min="16129" max="16129" width="4.85546875" style="29" customWidth="1"/>
    <col min="16130" max="16130" width="30.85546875" style="29" customWidth="1"/>
    <col min="16131" max="16131" width="84.42578125" style="29" customWidth="1"/>
    <col min="16132" max="16132" width="42.7109375" style="29" customWidth="1"/>
    <col min="16133" max="16133" width="4.85546875" style="29" customWidth="1"/>
    <col min="16134" max="16384" width="11.42578125" style="29"/>
  </cols>
  <sheetData>
    <row r="1" spans="1:8" s="22" customFormat="1">
      <c r="B1" s="841" t="s">
        <v>579</v>
      </c>
      <c r="C1" s="841"/>
      <c r="D1" s="841"/>
      <c r="E1" s="841"/>
    </row>
    <row r="2" spans="1:8" s="22" customFormat="1">
      <c r="B2" s="841" t="s">
        <v>580</v>
      </c>
      <c r="C2" s="841"/>
      <c r="D2" s="841"/>
      <c r="E2" s="841"/>
    </row>
    <row r="3" spans="1:8" s="22" customFormat="1">
      <c r="B3" s="841" t="s">
        <v>67</v>
      </c>
      <c r="C3" s="841"/>
      <c r="D3" s="841"/>
      <c r="E3" s="841"/>
    </row>
    <row r="4" spans="1:8">
      <c r="A4" s="30"/>
      <c r="B4" s="31" t="s">
        <v>194</v>
      </c>
      <c r="C4" s="836" t="s">
        <v>380</v>
      </c>
      <c r="D4" s="836"/>
      <c r="E4" s="32"/>
      <c r="F4" s="33"/>
      <c r="G4" s="33"/>
      <c r="H4" s="33"/>
    </row>
    <row r="5" spans="1:8">
      <c r="A5" s="30"/>
      <c r="B5" s="34"/>
      <c r="C5" s="35"/>
      <c r="D5" s="35"/>
      <c r="E5" s="36"/>
    </row>
    <row r="6" spans="1:8">
      <c r="A6" s="37"/>
      <c r="B6" s="38"/>
      <c r="C6" s="37"/>
      <c r="D6" s="37"/>
      <c r="E6" s="38"/>
    </row>
    <row r="7" spans="1:8" s="22" customFormat="1">
      <c r="A7" s="837" t="s">
        <v>536</v>
      </c>
      <c r="B7" s="838"/>
      <c r="C7" s="39" t="s">
        <v>581</v>
      </c>
      <c r="D7" s="39" t="s">
        <v>538</v>
      </c>
      <c r="E7" s="40"/>
    </row>
    <row r="8" spans="1:8">
      <c r="A8" s="41"/>
      <c r="B8" s="42"/>
      <c r="C8" s="42"/>
      <c r="D8" s="42"/>
      <c r="E8" s="43"/>
    </row>
    <row r="9" spans="1:8">
      <c r="A9" s="44"/>
      <c r="B9" s="45"/>
      <c r="C9" s="46" t="s">
        <v>582</v>
      </c>
      <c r="D9" s="47"/>
      <c r="E9" s="43"/>
    </row>
    <row r="10" spans="1:8">
      <c r="A10" s="44"/>
      <c r="B10" s="45"/>
      <c r="C10" s="46" t="s">
        <v>583</v>
      </c>
      <c r="D10" s="47"/>
      <c r="E10" s="48"/>
    </row>
    <row r="11" spans="1:8">
      <c r="A11" s="44"/>
      <c r="B11" s="45"/>
      <c r="C11" s="46"/>
      <c r="D11" s="47"/>
      <c r="E11" s="48"/>
    </row>
    <row r="12" spans="1:8">
      <c r="A12" s="44"/>
      <c r="B12" s="45"/>
      <c r="C12" s="46" t="s">
        <v>584</v>
      </c>
      <c r="D12" s="47"/>
      <c r="E12" s="48"/>
    </row>
    <row r="13" spans="1:8">
      <c r="A13" s="44"/>
      <c r="B13" s="45"/>
      <c r="C13" s="46" t="s">
        <v>585</v>
      </c>
      <c r="D13" s="47"/>
      <c r="E13" s="48"/>
    </row>
    <row r="14" spans="1:8">
      <c r="A14" s="44"/>
      <c r="B14" s="45"/>
      <c r="C14" s="46"/>
      <c r="D14" s="47"/>
      <c r="E14" s="48"/>
    </row>
    <row r="15" spans="1:8">
      <c r="A15" s="44"/>
      <c r="B15" s="45"/>
      <c r="C15" s="46" t="s">
        <v>586</v>
      </c>
      <c r="D15" s="47">
        <v>39853.42</v>
      </c>
      <c r="E15" s="48"/>
    </row>
    <row r="16" spans="1:8">
      <c r="A16" s="44"/>
      <c r="B16" s="45"/>
      <c r="C16" s="46" t="s">
        <v>587</v>
      </c>
      <c r="D16" s="47">
        <v>19775688.460000001</v>
      </c>
      <c r="E16" s="48"/>
    </row>
    <row r="17" spans="1:7">
      <c r="A17" s="49"/>
      <c r="B17" s="50"/>
      <c r="C17" s="46" t="s">
        <v>588</v>
      </c>
      <c r="D17" s="47">
        <v>58736.84</v>
      </c>
      <c r="E17" s="48"/>
    </row>
    <row r="18" spans="1:7">
      <c r="A18" s="49"/>
      <c r="B18" s="50"/>
      <c r="C18" s="46" t="s">
        <v>589</v>
      </c>
      <c r="D18" s="47">
        <v>10829.98</v>
      </c>
      <c r="E18" s="48"/>
    </row>
    <row r="19" spans="1:7">
      <c r="A19" s="49"/>
      <c r="B19" s="50"/>
      <c r="C19" s="51"/>
      <c r="D19" s="52">
        <v>0</v>
      </c>
      <c r="E19" s="48"/>
    </row>
    <row r="20" spans="1:7">
      <c r="A20" s="49"/>
      <c r="B20" s="50"/>
      <c r="C20" s="51"/>
      <c r="D20" s="52">
        <v>0</v>
      </c>
      <c r="E20" s="48"/>
    </row>
    <row r="21" spans="1:7">
      <c r="A21" s="49"/>
      <c r="B21" s="50"/>
      <c r="C21" s="51"/>
      <c r="D21" s="52">
        <v>0</v>
      </c>
      <c r="E21" s="48"/>
    </row>
    <row r="22" spans="1:7">
      <c r="A22" s="49"/>
      <c r="B22" s="50"/>
      <c r="C22" s="51"/>
      <c r="D22" s="52">
        <v>0</v>
      </c>
      <c r="E22" s="48"/>
    </row>
    <row r="23" spans="1:7">
      <c r="A23" s="49"/>
      <c r="B23" s="50"/>
      <c r="C23" s="51"/>
      <c r="D23" s="52">
        <v>0</v>
      </c>
      <c r="E23" s="48"/>
      <c r="G23" s="53"/>
    </row>
    <row r="24" spans="1:7">
      <c r="A24" s="49"/>
      <c r="B24" s="50"/>
      <c r="C24" s="51"/>
      <c r="D24" s="52">
        <v>0</v>
      </c>
      <c r="E24" s="48"/>
    </row>
    <row r="25" spans="1:7">
      <c r="A25" s="49"/>
      <c r="B25" s="50"/>
      <c r="C25" s="51"/>
      <c r="D25" s="52">
        <v>0</v>
      </c>
      <c r="E25" s="48"/>
    </row>
    <row r="26" spans="1:7">
      <c r="A26" s="49"/>
      <c r="B26" s="50"/>
      <c r="C26" s="51"/>
      <c r="D26" s="52">
        <v>0</v>
      </c>
      <c r="E26" s="48"/>
    </row>
    <row r="27" spans="1:7">
      <c r="A27" s="49"/>
      <c r="B27" s="50"/>
      <c r="C27" s="51"/>
      <c r="D27" s="52">
        <v>0</v>
      </c>
      <c r="E27" s="48"/>
    </row>
    <row r="28" spans="1:7">
      <c r="A28" s="49"/>
      <c r="B28" s="50"/>
      <c r="C28" s="51"/>
      <c r="D28" s="52">
        <v>0</v>
      </c>
      <c r="E28" s="48"/>
    </row>
    <row r="29" spans="1:7">
      <c r="A29" s="49"/>
      <c r="B29" s="50"/>
      <c r="C29" s="51"/>
      <c r="D29" s="52">
        <v>0</v>
      </c>
      <c r="E29" s="48"/>
    </row>
    <row r="30" spans="1:7">
      <c r="A30" s="49"/>
      <c r="B30" s="50"/>
      <c r="C30" s="51"/>
      <c r="D30" s="52">
        <v>0</v>
      </c>
      <c r="E30" s="48"/>
    </row>
    <row r="31" spans="1:7">
      <c r="A31" s="44"/>
      <c r="B31" s="45"/>
      <c r="C31" s="51"/>
      <c r="D31" s="52">
        <v>0</v>
      </c>
      <c r="E31" s="48"/>
    </row>
    <row r="32" spans="1:7">
      <c r="A32" s="44"/>
      <c r="B32" s="45"/>
      <c r="C32" s="51"/>
      <c r="D32" s="52">
        <v>0</v>
      </c>
      <c r="E32" s="48"/>
    </row>
    <row r="33" spans="1:6">
      <c r="A33" s="44"/>
      <c r="B33" s="45"/>
      <c r="C33" s="51"/>
      <c r="D33" s="52">
        <v>0</v>
      </c>
      <c r="E33" s="48"/>
    </row>
    <row r="34" spans="1:6">
      <c r="A34" s="44"/>
      <c r="B34" s="45"/>
      <c r="C34" s="51"/>
      <c r="D34" s="52">
        <v>0</v>
      </c>
      <c r="E34" s="48"/>
    </row>
    <row r="35" spans="1:6">
      <c r="A35" s="44"/>
      <c r="B35" s="45"/>
      <c r="C35" s="51"/>
      <c r="D35" s="52">
        <v>0</v>
      </c>
      <c r="E35" s="48"/>
    </row>
    <row r="36" spans="1:6">
      <c r="A36" s="44"/>
      <c r="B36" s="45"/>
      <c r="C36" s="51"/>
      <c r="D36" s="52">
        <v>0</v>
      </c>
      <c r="E36" s="48"/>
    </row>
    <row r="37" spans="1:6">
      <c r="A37" s="44"/>
      <c r="B37" s="45"/>
      <c r="C37" s="51"/>
      <c r="D37" s="52">
        <v>0</v>
      </c>
      <c r="E37" s="48"/>
    </row>
    <row r="38" spans="1:6">
      <c r="A38" s="44"/>
      <c r="B38" s="45"/>
      <c r="C38" s="51"/>
      <c r="D38" s="52">
        <v>0</v>
      </c>
      <c r="E38" s="48"/>
    </row>
    <row r="39" spans="1:6">
      <c r="A39" s="44"/>
      <c r="B39" s="45"/>
      <c r="C39" s="51"/>
      <c r="D39" s="52">
        <v>0</v>
      </c>
      <c r="E39" s="48"/>
    </row>
    <row r="40" spans="1:6">
      <c r="A40" s="44"/>
      <c r="B40" s="45"/>
      <c r="C40" s="51"/>
      <c r="D40" s="52">
        <v>0</v>
      </c>
      <c r="E40" s="48"/>
    </row>
    <row r="41" spans="1:6">
      <c r="A41" s="44"/>
      <c r="B41" s="45"/>
      <c r="C41" s="51"/>
      <c r="D41" s="52">
        <v>0</v>
      </c>
      <c r="E41" s="48"/>
    </row>
    <row r="42" spans="1:6">
      <c r="A42" s="44"/>
      <c r="B42" s="45"/>
      <c r="C42" s="51"/>
      <c r="D42" s="52">
        <v>0</v>
      </c>
      <c r="E42" s="48"/>
    </row>
    <row r="43" spans="1:6" ht="15">
      <c r="A43" s="54"/>
      <c r="B43" s="55"/>
      <c r="C43" s="56"/>
      <c r="D43" s="57"/>
      <c r="E43" s="58"/>
    </row>
    <row r="44" spans="1:6">
      <c r="A44" s="59"/>
      <c r="B44" s="60"/>
      <c r="C44" s="839"/>
      <c r="D44" s="840"/>
      <c r="E44" s="840"/>
    </row>
    <row r="45" spans="1:6">
      <c r="E45" s="61"/>
      <c r="F45" s="61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G25"/>
  <sheetViews>
    <sheetView workbookViewId="0">
      <selection sqref="A1:E24"/>
    </sheetView>
  </sheetViews>
  <sheetFormatPr baseColWidth="10" defaultColWidth="11.42578125" defaultRowHeight="12"/>
  <cols>
    <col min="1" max="1" width="3.140625" style="21" customWidth="1"/>
    <col min="2" max="2" width="46.5703125" style="21" customWidth="1"/>
    <col min="3" max="3" width="19.85546875" style="21" customWidth="1"/>
    <col min="4" max="4" width="19.7109375" style="21" customWidth="1"/>
    <col min="5" max="5" width="5.140625" style="22" customWidth="1"/>
    <col min="6" max="16384" width="11.42578125" style="21"/>
  </cols>
  <sheetData>
    <row r="1" spans="1:4">
      <c r="A1" s="22"/>
      <c r="B1" s="22"/>
      <c r="C1" s="22"/>
      <c r="D1" s="22"/>
    </row>
    <row r="2" spans="1:4">
      <c r="A2" s="22"/>
      <c r="B2" s="22"/>
      <c r="C2" s="22"/>
      <c r="D2" s="22"/>
    </row>
    <row r="3" spans="1:4" ht="12.75" thickBot="1">
      <c r="A3" s="22"/>
      <c r="B3" s="854" t="s">
        <v>669</v>
      </c>
      <c r="C3" s="855"/>
      <c r="D3" s="856"/>
    </row>
    <row r="4" spans="1:4">
      <c r="A4" s="22"/>
      <c r="B4" s="854" t="s">
        <v>668</v>
      </c>
      <c r="C4" s="855"/>
      <c r="D4" s="856"/>
    </row>
    <row r="5" spans="1:4">
      <c r="A5" s="22"/>
      <c r="B5" s="857" t="s">
        <v>380</v>
      </c>
      <c r="C5" s="858"/>
      <c r="D5" s="859"/>
    </row>
    <row r="6" spans="1:4" ht="15.75" customHeight="1">
      <c r="A6" s="22"/>
      <c r="B6" s="860" t="s">
        <v>590</v>
      </c>
      <c r="C6" s="861"/>
      <c r="D6" s="862"/>
    </row>
    <row r="7" spans="1:4">
      <c r="A7" s="22"/>
      <c r="B7" s="844" t="s">
        <v>591</v>
      </c>
      <c r="C7" s="842" t="s">
        <v>592</v>
      </c>
      <c r="D7" s="843"/>
    </row>
    <row r="8" spans="1:4">
      <c r="A8" s="22"/>
      <c r="B8" s="845"/>
      <c r="C8" s="24" t="s">
        <v>593</v>
      </c>
      <c r="D8" s="25" t="s">
        <v>594</v>
      </c>
    </row>
    <row r="9" spans="1:4">
      <c r="A9" s="22"/>
      <c r="B9" s="23"/>
      <c r="C9" s="23" t="s">
        <v>670</v>
      </c>
      <c r="D9" s="23">
        <v>569914804</v>
      </c>
    </row>
    <row r="10" spans="1:4">
      <c r="A10" s="22"/>
      <c r="B10" s="26"/>
      <c r="C10" s="26"/>
      <c r="D10" s="26"/>
    </row>
    <row r="11" spans="1:4">
      <c r="A11" s="22"/>
      <c r="B11" s="26"/>
      <c r="C11" s="26"/>
      <c r="D11" s="26"/>
    </row>
    <row r="12" spans="1:4">
      <c r="A12" s="22"/>
      <c r="B12" s="26"/>
      <c r="C12" s="26"/>
      <c r="D12" s="26"/>
    </row>
    <row r="13" spans="1:4">
      <c r="A13" s="22"/>
      <c r="B13" s="26"/>
      <c r="C13" s="26"/>
      <c r="D13" s="26"/>
    </row>
    <row r="14" spans="1:4">
      <c r="A14" s="22"/>
      <c r="B14" s="26"/>
      <c r="C14" s="26"/>
      <c r="D14" s="26"/>
    </row>
    <row r="15" spans="1:4">
      <c r="A15" s="22"/>
      <c r="B15" s="26"/>
      <c r="C15" s="26"/>
      <c r="D15" s="26"/>
    </row>
    <row r="16" spans="1:4">
      <c r="A16" s="22"/>
      <c r="B16" s="26"/>
      <c r="C16" s="26"/>
      <c r="D16" s="26"/>
    </row>
    <row r="17" spans="1:7">
      <c r="A17" s="22"/>
      <c r="B17" s="26"/>
      <c r="C17" s="26"/>
      <c r="D17" s="26"/>
    </row>
    <row r="18" spans="1:7">
      <c r="A18" s="22"/>
      <c r="B18" s="27"/>
      <c r="C18" s="27"/>
      <c r="D18" s="27"/>
    </row>
    <row r="19" spans="1:7">
      <c r="A19" s="22"/>
      <c r="B19" s="27"/>
      <c r="C19" s="27"/>
      <c r="D19" s="27"/>
    </row>
    <row r="20" spans="1:7">
      <c r="A20" s="22"/>
      <c r="B20" s="27"/>
      <c r="C20" s="27"/>
      <c r="D20" s="27"/>
    </row>
    <row r="21" spans="1:7">
      <c r="A21" s="22"/>
      <c r="B21" s="22"/>
      <c r="C21" s="22"/>
      <c r="D21" s="22"/>
    </row>
    <row r="22" spans="1:7">
      <c r="A22" s="22"/>
      <c r="B22" s="22"/>
      <c r="C22" s="22"/>
      <c r="D22" s="22"/>
    </row>
    <row r="25" spans="1:7">
      <c r="G25" s="28"/>
    </row>
  </sheetData>
  <mergeCells count="6">
    <mergeCell ref="B3:D3"/>
    <mergeCell ref="B5:D5"/>
    <mergeCell ref="B6:D6"/>
    <mergeCell ref="C7:D7"/>
    <mergeCell ref="B7:B8"/>
    <mergeCell ref="B4:D4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E056-B7AA-44B0-A551-0DDEB08D1B40}">
  <sheetPr>
    <tabColor rgb="FF0070C0"/>
  </sheetPr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2:N50"/>
  <sheetViews>
    <sheetView topLeftCell="A28" workbookViewId="0">
      <selection activeCell="G27" sqref="G27"/>
    </sheetView>
  </sheetViews>
  <sheetFormatPr baseColWidth="10" defaultColWidth="11" defaultRowHeight="15"/>
  <cols>
    <col min="1" max="1" width="10" style="1" customWidth="1"/>
    <col min="2" max="2" width="2.5703125" customWidth="1"/>
    <col min="3" max="3" width="3.140625" customWidth="1"/>
    <col min="4" max="4" width="58" customWidth="1"/>
    <col min="5" max="5" width="9.5703125" customWidth="1"/>
    <col min="6" max="6" width="8.85546875" customWidth="1"/>
    <col min="7" max="7" width="2.5703125" customWidth="1"/>
    <col min="8" max="8" width="3.140625" customWidth="1"/>
    <col min="9" max="9" width="3.7109375" customWidth="1"/>
    <col min="10" max="10" width="32.85546875" customWidth="1"/>
    <col min="11" max="11" width="11" customWidth="1"/>
    <col min="12" max="12" width="10.140625" customWidth="1"/>
    <col min="13" max="13" width="35.7109375" style="2" customWidth="1"/>
  </cols>
  <sheetData>
    <row r="2" spans="1:13">
      <c r="B2" s="846" t="s">
        <v>595</v>
      </c>
      <c r="C2" s="847"/>
      <c r="D2" s="847"/>
      <c r="E2" s="847"/>
      <c r="F2" s="847"/>
      <c r="G2" s="847"/>
      <c r="H2" s="847"/>
      <c r="I2" s="847"/>
      <c r="J2" s="847"/>
      <c r="K2" s="847"/>
      <c r="L2" s="848"/>
    </row>
    <row r="3" spans="1:13">
      <c r="B3" s="849" t="s">
        <v>259</v>
      </c>
      <c r="C3" s="850"/>
      <c r="D3" s="850"/>
      <c r="E3" s="850"/>
      <c r="F3" s="850"/>
      <c r="G3" s="850"/>
      <c r="H3" s="850"/>
      <c r="I3" s="850"/>
      <c r="J3" s="850"/>
      <c r="K3" s="850"/>
      <c r="L3" s="851"/>
    </row>
    <row r="4" spans="1:13">
      <c r="B4" s="849" t="s">
        <v>596</v>
      </c>
      <c r="C4" s="850"/>
      <c r="D4" s="850"/>
      <c r="E4" s="850"/>
      <c r="F4" s="850"/>
      <c r="G4" s="850"/>
      <c r="H4" s="850"/>
      <c r="I4" s="850"/>
      <c r="J4" s="850"/>
      <c r="K4" s="850"/>
      <c r="L4" s="851"/>
    </row>
    <row r="5" spans="1:13">
      <c r="A5" s="1" t="s">
        <v>597</v>
      </c>
      <c r="B5" s="852" t="s">
        <v>4</v>
      </c>
      <c r="C5" s="853"/>
      <c r="D5" s="853"/>
      <c r="E5" s="3" t="s">
        <v>598</v>
      </c>
      <c r="F5" s="3" t="s">
        <v>599</v>
      </c>
      <c r="G5" s="3"/>
      <c r="H5" s="853" t="s">
        <v>4</v>
      </c>
      <c r="I5" s="853"/>
      <c r="J5" s="853"/>
      <c r="K5" s="3" t="s">
        <v>598</v>
      </c>
      <c r="L5" s="16" t="s">
        <v>599</v>
      </c>
    </row>
    <row r="6" spans="1:13">
      <c r="B6" s="4" t="s">
        <v>600</v>
      </c>
      <c r="C6" s="5"/>
      <c r="D6" s="6"/>
      <c r="E6" s="7"/>
      <c r="F6" s="7"/>
      <c r="G6" s="7"/>
      <c r="H6" s="5" t="s">
        <v>601</v>
      </c>
      <c r="I6" s="5"/>
      <c r="J6" s="6"/>
      <c r="K6" s="7"/>
      <c r="L6" s="17"/>
    </row>
    <row r="7" spans="1:13">
      <c r="B7" s="8" t="s">
        <v>3</v>
      </c>
      <c r="C7" s="9" t="s">
        <v>208</v>
      </c>
      <c r="D7" s="10"/>
      <c r="E7">
        <f>SUM(E8:E19)</f>
        <v>0</v>
      </c>
      <c r="F7">
        <f>SUM(F8:F19)</f>
        <v>0</v>
      </c>
      <c r="H7" s="9" t="s">
        <v>3</v>
      </c>
      <c r="I7" s="9" t="s">
        <v>208</v>
      </c>
      <c r="J7" s="10"/>
      <c r="K7">
        <f>SUM(K8:K10)</f>
        <v>0</v>
      </c>
      <c r="L7" s="18">
        <f>SUM(L8:L10)</f>
        <v>0</v>
      </c>
    </row>
    <row r="8" spans="1:13">
      <c r="A8" s="1" t="s">
        <v>602</v>
      </c>
      <c r="B8" s="8" t="s">
        <v>3</v>
      </c>
      <c r="C8" s="9"/>
      <c r="D8" s="10" t="s">
        <v>9</v>
      </c>
      <c r="H8" s="9" t="s">
        <v>3</v>
      </c>
      <c r="I8" s="9"/>
      <c r="J8" s="10" t="s">
        <v>156</v>
      </c>
      <c r="L8" s="18"/>
      <c r="M8" s="2" t="s">
        <v>603</v>
      </c>
    </row>
    <row r="9" spans="1:13">
      <c r="A9" s="1" t="s">
        <v>604</v>
      </c>
      <c r="B9" s="8"/>
      <c r="C9" s="9"/>
      <c r="D9" s="10" t="s">
        <v>262</v>
      </c>
      <c r="H9" s="9" t="s">
        <v>3</v>
      </c>
      <c r="I9" s="9"/>
      <c r="J9" s="10" t="s">
        <v>158</v>
      </c>
      <c r="L9" s="18"/>
      <c r="M9" s="2" t="s">
        <v>605</v>
      </c>
    </row>
    <row r="10" spans="1:13">
      <c r="A10" s="1" t="s">
        <v>606</v>
      </c>
      <c r="B10" s="8"/>
      <c r="C10" s="9"/>
      <c r="D10" s="10" t="s">
        <v>263</v>
      </c>
      <c r="H10" s="9" t="s">
        <v>3</v>
      </c>
      <c r="I10" s="9"/>
      <c r="J10" s="10" t="s">
        <v>607</v>
      </c>
      <c r="L10" s="18"/>
      <c r="M10" s="2" t="s">
        <v>608</v>
      </c>
    </row>
    <row r="11" spans="1:13">
      <c r="A11" s="1" t="s">
        <v>609</v>
      </c>
      <c r="B11" s="8"/>
      <c r="C11" s="9"/>
      <c r="D11" s="10" t="s">
        <v>15</v>
      </c>
      <c r="H11" s="9"/>
      <c r="I11" s="9"/>
      <c r="J11" s="10"/>
      <c r="L11" s="18"/>
    </row>
    <row r="12" spans="1:13">
      <c r="A12" s="1" t="s">
        <v>610</v>
      </c>
      <c r="B12" s="8"/>
      <c r="C12" s="9"/>
      <c r="D12" s="10" t="s">
        <v>611</v>
      </c>
      <c r="H12" s="9" t="s">
        <v>3</v>
      </c>
      <c r="I12" s="9" t="s">
        <v>209</v>
      </c>
      <c r="J12" s="10"/>
      <c r="K12">
        <f>SUM(K13:K15)</f>
        <v>0</v>
      </c>
      <c r="L12" s="18">
        <f>SUM(L13:L15)</f>
        <v>0</v>
      </c>
    </row>
    <row r="13" spans="1:13">
      <c r="A13" s="1" t="s">
        <v>612</v>
      </c>
      <c r="B13" s="8"/>
      <c r="C13" s="9"/>
      <c r="D13" s="10" t="s">
        <v>613</v>
      </c>
      <c r="H13" s="9" t="s">
        <v>3</v>
      </c>
      <c r="I13" s="9"/>
      <c r="J13" s="10" t="s">
        <v>156</v>
      </c>
      <c r="L13" s="18"/>
      <c r="M13" s="2" t="s">
        <v>603</v>
      </c>
    </row>
    <row r="14" spans="1:13">
      <c r="A14" s="1" t="s">
        <v>614</v>
      </c>
      <c r="B14" s="8"/>
      <c r="C14" s="9"/>
      <c r="D14" s="10" t="s">
        <v>615</v>
      </c>
      <c r="H14" s="9" t="s">
        <v>3</v>
      </c>
      <c r="I14" s="9"/>
      <c r="J14" s="10" t="s">
        <v>158</v>
      </c>
      <c r="L14" s="18"/>
      <c r="M14" s="2" t="s">
        <v>605</v>
      </c>
    </row>
    <row r="15" spans="1:13">
      <c r="A15" s="1" t="s">
        <v>616</v>
      </c>
      <c r="B15" s="8"/>
      <c r="C15" s="9"/>
      <c r="D15" s="10" t="s">
        <v>617</v>
      </c>
      <c r="H15" s="9" t="s">
        <v>3</v>
      </c>
      <c r="I15" s="9"/>
      <c r="J15" s="10" t="s">
        <v>267</v>
      </c>
      <c r="L15" s="18"/>
      <c r="M15" s="2" t="s">
        <v>608</v>
      </c>
    </row>
    <row r="16" spans="1:13">
      <c r="B16" s="8"/>
      <c r="C16" s="9"/>
      <c r="D16" s="10" t="s">
        <v>618</v>
      </c>
      <c r="H16" s="9"/>
      <c r="I16" s="9"/>
      <c r="J16" s="10"/>
      <c r="L16" s="18"/>
    </row>
    <row r="17" spans="1:13">
      <c r="A17" s="1" t="s">
        <v>619</v>
      </c>
      <c r="B17" s="8"/>
      <c r="C17" s="9"/>
      <c r="D17" s="10" t="s">
        <v>34</v>
      </c>
      <c r="H17" s="9" t="s">
        <v>269</v>
      </c>
      <c r="I17" s="9"/>
      <c r="J17" s="10"/>
      <c r="K17">
        <f>+K7-K12</f>
        <v>0</v>
      </c>
      <c r="L17" s="18">
        <f>+L7-L12</f>
        <v>0</v>
      </c>
    </row>
    <row r="18" spans="1:13">
      <c r="A18" s="1" t="s">
        <v>620</v>
      </c>
      <c r="B18" s="8"/>
      <c r="C18" s="9"/>
      <c r="D18" s="10" t="s">
        <v>621</v>
      </c>
      <c r="H18" s="9"/>
      <c r="I18" s="9"/>
      <c r="J18" s="10"/>
      <c r="L18" s="18"/>
    </row>
    <row r="19" spans="1:13">
      <c r="A19" s="1" t="s">
        <v>622</v>
      </c>
      <c r="B19" s="8"/>
      <c r="C19" s="9"/>
      <c r="D19" s="10" t="s">
        <v>270</v>
      </c>
      <c r="H19" s="9" t="s">
        <v>271</v>
      </c>
      <c r="I19" s="9"/>
      <c r="J19" s="10"/>
      <c r="L19" s="18"/>
    </row>
    <row r="20" spans="1:13">
      <c r="B20" s="8"/>
      <c r="C20" s="9"/>
      <c r="D20" s="10"/>
      <c r="H20" s="9" t="s">
        <v>3</v>
      </c>
      <c r="I20" s="9" t="s">
        <v>208</v>
      </c>
      <c r="J20" s="10"/>
      <c r="K20">
        <f>+K21+K24</f>
        <v>0</v>
      </c>
      <c r="L20" s="18">
        <f>+L21+L24</f>
        <v>0</v>
      </c>
    </row>
    <row r="21" spans="1:13">
      <c r="B21" s="8" t="s">
        <v>3</v>
      </c>
      <c r="C21" s="9" t="s">
        <v>209</v>
      </c>
      <c r="D21" s="10"/>
      <c r="E21">
        <f>SUM(E22:E37)</f>
        <v>0</v>
      </c>
      <c r="F21">
        <f>SUM(F22:F37)</f>
        <v>0</v>
      </c>
      <c r="H21" s="9" t="s">
        <v>3</v>
      </c>
      <c r="I21" s="9"/>
      <c r="J21" s="10" t="s">
        <v>273</v>
      </c>
      <c r="K21">
        <f>SUM(K22:K23)</f>
        <v>0</v>
      </c>
      <c r="L21" s="18">
        <f>SUM(L22:L23)</f>
        <v>0</v>
      </c>
    </row>
    <row r="22" spans="1:13">
      <c r="A22" s="1" t="s">
        <v>623</v>
      </c>
      <c r="B22" s="8"/>
      <c r="C22" s="9"/>
      <c r="D22" s="10" t="s">
        <v>272</v>
      </c>
      <c r="H22" s="9" t="s">
        <v>3</v>
      </c>
      <c r="I22" s="9"/>
      <c r="J22" s="10" t="s">
        <v>624</v>
      </c>
      <c r="L22" s="18"/>
      <c r="M22" s="2" t="s">
        <v>625</v>
      </c>
    </row>
    <row r="23" spans="1:13">
      <c r="A23" s="1" t="s">
        <v>626</v>
      </c>
      <c r="B23" s="8"/>
      <c r="C23" s="9"/>
      <c r="D23" s="10" t="s">
        <v>12</v>
      </c>
      <c r="H23" s="9" t="s">
        <v>3</v>
      </c>
      <c r="I23" s="9"/>
      <c r="J23" s="10" t="s">
        <v>627</v>
      </c>
      <c r="L23" s="18"/>
    </row>
    <row r="24" spans="1:13" ht="60">
      <c r="A24" s="1" t="s">
        <v>628</v>
      </c>
      <c r="B24" s="8"/>
      <c r="C24" s="9"/>
      <c r="D24" s="10" t="s">
        <v>14</v>
      </c>
      <c r="H24" s="9" t="s">
        <v>3</v>
      </c>
      <c r="I24" s="9"/>
      <c r="J24" s="10" t="s">
        <v>277</v>
      </c>
      <c r="L24" s="18"/>
      <c r="M24" s="19" t="s">
        <v>629</v>
      </c>
    </row>
    <row r="25" spans="1:13">
      <c r="A25" s="1" t="s">
        <v>630</v>
      </c>
      <c r="B25" s="8"/>
      <c r="C25" s="9"/>
      <c r="D25" s="10" t="s">
        <v>19</v>
      </c>
      <c r="H25" s="9"/>
      <c r="I25" s="9"/>
      <c r="J25" s="10"/>
      <c r="L25" s="18"/>
    </row>
    <row r="26" spans="1:13">
      <c r="A26" s="1" t="s">
        <v>631</v>
      </c>
      <c r="B26" s="8"/>
      <c r="C26" s="9"/>
      <c r="D26" s="10" t="s">
        <v>276</v>
      </c>
      <c r="H26" s="9" t="s">
        <v>3</v>
      </c>
      <c r="I26" s="9" t="s">
        <v>209</v>
      </c>
      <c r="J26" s="10"/>
      <c r="K26">
        <f>+K27+K30</f>
        <v>0</v>
      </c>
      <c r="L26" s="18">
        <f>+L27+L30</f>
        <v>0</v>
      </c>
    </row>
    <row r="27" spans="1:13">
      <c r="A27" s="1" t="s">
        <v>632</v>
      </c>
      <c r="B27" s="8"/>
      <c r="C27" s="9"/>
      <c r="D27" s="10" t="s">
        <v>22</v>
      </c>
      <c r="H27" s="9" t="s">
        <v>3</v>
      </c>
      <c r="I27" s="9"/>
      <c r="J27" s="10" t="s">
        <v>279</v>
      </c>
      <c r="K27">
        <f>SUM(K28:K29)</f>
        <v>0</v>
      </c>
      <c r="L27" s="18">
        <f>SUM(L28:L29)</f>
        <v>0</v>
      </c>
    </row>
    <row r="28" spans="1:13">
      <c r="A28" s="1" t="s">
        <v>633</v>
      </c>
      <c r="B28" s="8"/>
      <c r="C28" s="9"/>
      <c r="D28" s="10" t="s">
        <v>24</v>
      </c>
      <c r="H28" s="9" t="s">
        <v>3</v>
      </c>
      <c r="I28" s="9"/>
      <c r="J28" s="10" t="s">
        <v>624</v>
      </c>
      <c r="L28" s="18"/>
      <c r="M28" s="2" t="s">
        <v>625</v>
      </c>
    </row>
    <row r="29" spans="1:13">
      <c r="A29" s="1" t="s">
        <v>634</v>
      </c>
      <c r="B29" s="8"/>
      <c r="C29" s="9"/>
      <c r="D29" s="10" t="s">
        <v>26</v>
      </c>
      <c r="H29" s="9" t="s">
        <v>3</v>
      </c>
      <c r="I29" s="9"/>
      <c r="J29" s="10" t="s">
        <v>627</v>
      </c>
      <c r="L29" s="18"/>
    </row>
    <row r="30" spans="1:13" ht="60">
      <c r="A30" s="1" t="s">
        <v>635</v>
      </c>
      <c r="B30" s="8"/>
      <c r="C30" s="9"/>
      <c r="D30" s="10" t="s">
        <v>280</v>
      </c>
      <c r="H30" s="9" t="s">
        <v>3</v>
      </c>
      <c r="I30" s="9"/>
      <c r="J30" s="10" t="s">
        <v>281</v>
      </c>
      <c r="L30" s="18"/>
      <c r="M30" s="19" t="s">
        <v>636</v>
      </c>
    </row>
    <row r="31" spans="1:13">
      <c r="A31" s="1" t="s">
        <v>637</v>
      </c>
      <c r="B31" s="8"/>
      <c r="C31" s="9"/>
      <c r="D31" s="10" t="s">
        <v>30</v>
      </c>
      <c r="H31" s="9"/>
      <c r="I31" s="9"/>
      <c r="J31" s="10"/>
      <c r="L31" s="18"/>
    </row>
    <row r="32" spans="1:13">
      <c r="A32" s="1" t="s">
        <v>638</v>
      </c>
      <c r="B32" s="8"/>
      <c r="C32" s="9"/>
      <c r="D32" s="10" t="s">
        <v>32</v>
      </c>
      <c r="H32" s="9" t="s">
        <v>283</v>
      </c>
      <c r="I32" s="9"/>
      <c r="J32" s="10"/>
      <c r="K32">
        <f>+K20-K26</f>
        <v>0</v>
      </c>
      <c r="L32" s="18">
        <f>+L20-L26</f>
        <v>0</v>
      </c>
    </row>
    <row r="33" spans="1:14">
      <c r="A33" s="1" t="s">
        <v>639</v>
      </c>
      <c r="B33" s="8"/>
      <c r="C33" s="9"/>
      <c r="D33" s="10" t="s">
        <v>33</v>
      </c>
      <c r="H33" s="9"/>
      <c r="I33" s="9"/>
      <c r="J33" s="10"/>
      <c r="L33" s="18"/>
    </row>
    <row r="34" spans="1:14">
      <c r="A34" s="1" t="s">
        <v>640</v>
      </c>
      <c r="B34" s="8"/>
      <c r="C34" s="9"/>
      <c r="D34" s="10" t="s">
        <v>36</v>
      </c>
      <c r="H34" s="9" t="s">
        <v>641</v>
      </c>
      <c r="I34" s="9"/>
      <c r="J34" s="10"/>
      <c r="K34">
        <f>+E38+K17+K32</f>
        <v>0</v>
      </c>
      <c r="L34" s="18">
        <f>+F38+L17+L32</f>
        <v>0</v>
      </c>
    </row>
    <row r="35" spans="1:14">
      <c r="A35" s="1" t="s">
        <v>642</v>
      </c>
      <c r="B35" s="8"/>
      <c r="C35" s="9"/>
      <c r="D35" s="10" t="s">
        <v>38</v>
      </c>
      <c r="H35" s="9"/>
      <c r="I35" s="9"/>
      <c r="J35" s="10"/>
      <c r="L35" s="18"/>
    </row>
    <row r="36" spans="1:14">
      <c r="A36" s="1" t="s">
        <v>643</v>
      </c>
      <c r="B36" s="8"/>
      <c r="C36" s="9"/>
      <c r="D36" s="10" t="s">
        <v>40</v>
      </c>
      <c r="H36" s="9"/>
      <c r="I36" s="9"/>
      <c r="J36" s="10"/>
      <c r="L36" s="18"/>
    </row>
    <row r="37" spans="1:14">
      <c r="A37" s="1" t="s">
        <v>644</v>
      </c>
      <c r="B37" s="8"/>
      <c r="C37" s="9"/>
      <c r="D37" s="10" t="s">
        <v>285</v>
      </c>
      <c r="H37" s="9" t="s">
        <v>645</v>
      </c>
      <c r="I37" s="9"/>
      <c r="J37" s="10"/>
      <c r="L37" s="18"/>
      <c r="M37" s="2" t="s">
        <v>646</v>
      </c>
    </row>
    <row r="38" spans="1:14" ht="16.5" customHeight="1">
      <c r="B38" s="11" t="s">
        <v>287</v>
      </c>
      <c r="C38" s="12"/>
      <c r="D38" s="13"/>
      <c r="E38" s="14">
        <f>+E7-E21</f>
        <v>0</v>
      </c>
      <c r="F38" s="14">
        <f>+F7-F21</f>
        <v>0</v>
      </c>
      <c r="G38" s="14"/>
      <c r="H38" s="12" t="s">
        <v>647</v>
      </c>
      <c r="I38" s="12"/>
      <c r="J38" s="13"/>
      <c r="K38" s="14">
        <f>+K37+K34</f>
        <v>0</v>
      </c>
      <c r="L38" s="20">
        <f>+L37+L34</f>
        <v>0</v>
      </c>
      <c r="M38" s="2" t="s">
        <v>648</v>
      </c>
    </row>
    <row r="39" spans="1:14">
      <c r="B39" s="9"/>
      <c r="C39" s="9"/>
      <c r="D39" s="10"/>
    </row>
    <row r="40" spans="1:14">
      <c r="A40"/>
      <c r="D40" s="15" t="s">
        <v>649</v>
      </c>
      <c r="J40" s="15" t="s">
        <v>650</v>
      </c>
    </row>
    <row r="41" spans="1:14">
      <c r="A41"/>
      <c r="D41" s="15" t="s">
        <v>651</v>
      </c>
      <c r="J41" s="1" t="s">
        <v>652</v>
      </c>
      <c r="K41" s="2">
        <v>1000</v>
      </c>
      <c r="L41" t="s">
        <v>653</v>
      </c>
      <c r="M41" s="2" t="s">
        <v>654</v>
      </c>
      <c r="N41" t="s">
        <v>3</v>
      </c>
    </row>
    <row r="42" spans="1:14">
      <c r="A42"/>
      <c r="D42" s="15" t="s">
        <v>655</v>
      </c>
      <c r="J42" s="1" t="s">
        <v>656</v>
      </c>
      <c r="K42" s="2">
        <v>2000</v>
      </c>
      <c r="L42" t="s">
        <v>657</v>
      </c>
      <c r="M42" s="2" t="s">
        <v>654</v>
      </c>
      <c r="N42" t="s">
        <v>3</v>
      </c>
    </row>
    <row r="43" spans="1:14">
      <c r="A43"/>
      <c r="D43" s="15" t="s">
        <v>658</v>
      </c>
      <c r="J43" s="1" t="s">
        <v>659</v>
      </c>
      <c r="K43" s="2">
        <v>3000</v>
      </c>
      <c r="L43" t="s">
        <v>657</v>
      </c>
      <c r="M43" s="2" t="s">
        <v>654</v>
      </c>
    </row>
    <row r="44" spans="1:14" ht="9.75" customHeight="1">
      <c r="A44"/>
      <c r="J44" s="15"/>
      <c r="K44" s="2"/>
    </row>
    <row r="45" spans="1:14">
      <c r="A45"/>
      <c r="J45" s="15" t="s">
        <v>660</v>
      </c>
      <c r="K45" s="2"/>
    </row>
    <row r="46" spans="1:14">
      <c r="A46"/>
      <c r="J46" s="1" t="s">
        <v>661</v>
      </c>
      <c r="K46" s="2">
        <v>1000</v>
      </c>
      <c r="L46" t="s">
        <v>653</v>
      </c>
      <c r="M46" s="2" t="s">
        <v>662</v>
      </c>
    </row>
    <row r="47" spans="1:14">
      <c r="A47"/>
      <c r="J47" s="1" t="s">
        <v>663</v>
      </c>
      <c r="K47" s="2">
        <v>2000</v>
      </c>
      <c r="L47" t="s">
        <v>657</v>
      </c>
      <c r="M47" s="2" t="s">
        <v>662</v>
      </c>
    </row>
    <row r="48" spans="1:14">
      <c r="A48"/>
      <c r="J48" s="1" t="s">
        <v>664</v>
      </c>
      <c r="K48" s="2">
        <v>3000</v>
      </c>
      <c r="L48" t="s">
        <v>657</v>
      </c>
      <c r="M48" s="2" t="s">
        <v>662</v>
      </c>
    </row>
    <row r="50" spans="1:1" customFormat="1">
      <c r="A50" s="15"/>
    </row>
  </sheetData>
  <mergeCells count="5">
    <mergeCell ref="B2:L2"/>
    <mergeCell ref="B3:L3"/>
    <mergeCell ref="B4:L4"/>
    <mergeCell ref="B5:D5"/>
    <mergeCell ref="H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ColWidth="11"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ColWidth="11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67"/>
  <sheetViews>
    <sheetView showGridLines="0" topLeftCell="C1" zoomScalePageLayoutView="80" workbookViewId="0">
      <selection activeCell="D12" sqref="D12"/>
    </sheetView>
  </sheetViews>
  <sheetFormatPr baseColWidth="10" defaultColWidth="11.42578125" defaultRowHeight="12"/>
  <cols>
    <col min="1" max="1" width="1.5703125" style="323" customWidth="1"/>
    <col min="2" max="2" width="27.5703125" style="326" customWidth="1"/>
    <col min="3" max="3" width="25.5703125" style="323" customWidth="1"/>
    <col min="4" max="4" width="16.85546875" style="323" customWidth="1"/>
    <col min="5" max="5" width="15.42578125" style="323" customWidth="1"/>
    <col min="6" max="6" width="4.85546875" style="526" customWidth="1"/>
    <col min="7" max="7" width="27.5703125" style="323" customWidth="1"/>
    <col min="8" max="8" width="32" style="323" customWidth="1"/>
    <col min="9" max="10" width="15.42578125" style="323" customWidth="1"/>
    <col min="11" max="11" width="1.140625" style="22" customWidth="1"/>
    <col min="12" max="12" width="3.28515625" style="527" customWidth="1"/>
    <col min="13" max="13" width="10.85546875" style="323" customWidth="1"/>
    <col min="14" max="14" width="14.7109375" style="323" customWidth="1"/>
    <col min="15" max="16384" width="11.42578125" style="323"/>
  </cols>
  <sheetData>
    <row r="1" spans="1:14" ht="15.75">
      <c r="C1" s="664" t="s">
        <v>0</v>
      </c>
      <c r="D1" s="664"/>
      <c r="E1" s="664"/>
      <c r="F1" s="664"/>
      <c r="G1" s="664"/>
      <c r="H1" s="664"/>
      <c r="I1" s="664"/>
    </row>
    <row r="2" spans="1:14" ht="14.1" customHeight="1">
      <c r="B2" s="376"/>
      <c r="C2" s="665" t="s">
        <v>186</v>
      </c>
      <c r="D2" s="665"/>
      <c r="E2" s="665"/>
      <c r="F2" s="665"/>
      <c r="G2" s="665"/>
      <c r="H2" s="665"/>
      <c r="I2" s="665"/>
      <c r="J2" s="376"/>
      <c r="K2" s="376"/>
    </row>
    <row r="3" spans="1:14" ht="14.1" customHeight="1">
      <c r="B3" s="376"/>
      <c r="C3" s="666" t="str">
        <f>+ESFD!D3</f>
        <v>Al 31 de diciembre de 2022y al 31 de diciembre  de 2021</v>
      </c>
      <c r="D3" s="667"/>
      <c r="E3" s="667"/>
      <c r="F3" s="667"/>
      <c r="G3" s="667"/>
      <c r="H3" s="667"/>
      <c r="I3" s="667"/>
      <c r="J3" s="376"/>
      <c r="K3" s="376"/>
    </row>
    <row r="4" spans="1:14">
      <c r="B4" s="528"/>
      <c r="C4" s="668" t="s">
        <v>3</v>
      </c>
      <c r="D4" s="668"/>
      <c r="E4" s="668"/>
      <c r="F4" s="668"/>
      <c r="G4" s="668"/>
      <c r="H4" s="668"/>
      <c r="I4" s="668"/>
      <c r="J4" s="528"/>
      <c r="K4" s="528"/>
    </row>
    <row r="5" spans="1:14" s="525" customFormat="1" ht="15" customHeight="1">
      <c r="A5" s="670"/>
      <c r="B5" s="674" t="s">
        <v>187</v>
      </c>
      <c r="C5" s="674"/>
      <c r="D5" s="529" t="s">
        <v>188</v>
      </c>
      <c r="E5" s="529"/>
      <c r="F5" s="672"/>
      <c r="G5" s="674" t="s">
        <v>187</v>
      </c>
      <c r="H5" s="674"/>
      <c r="I5" s="529" t="s">
        <v>188</v>
      </c>
      <c r="J5" s="529"/>
      <c r="K5" s="547"/>
      <c r="L5" s="548"/>
    </row>
    <row r="6" spans="1:14" s="525" customFormat="1" ht="15" customHeight="1">
      <c r="A6" s="671"/>
      <c r="B6" s="675"/>
      <c r="C6" s="675"/>
      <c r="D6" s="530">
        <v>2022</v>
      </c>
      <c r="E6" s="530">
        <v>2021</v>
      </c>
      <c r="F6" s="673"/>
      <c r="G6" s="675"/>
      <c r="H6" s="675"/>
      <c r="I6" s="530">
        <v>2022</v>
      </c>
      <c r="J6" s="530">
        <v>2021</v>
      </c>
      <c r="K6" s="549"/>
      <c r="L6" s="548"/>
    </row>
    <row r="7" spans="1:14" ht="3" customHeight="1">
      <c r="A7" s="531"/>
      <c r="B7" s="528"/>
      <c r="C7" s="528"/>
      <c r="D7" s="528"/>
      <c r="E7" s="528"/>
      <c r="F7" s="532"/>
      <c r="G7" s="528"/>
      <c r="H7" s="528"/>
      <c r="I7" s="528"/>
      <c r="J7" s="528"/>
      <c r="K7" s="369"/>
      <c r="L7" s="326"/>
    </row>
    <row r="8" spans="1:14">
      <c r="A8" s="335"/>
      <c r="B8" s="626" t="s">
        <v>189</v>
      </c>
      <c r="C8" s="626"/>
      <c r="D8" s="533"/>
      <c r="E8" s="349"/>
      <c r="G8" s="626" t="s">
        <v>70</v>
      </c>
      <c r="H8" s="626"/>
      <c r="I8" s="365"/>
      <c r="J8" s="365"/>
      <c r="K8" s="369"/>
    </row>
    <row r="9" spans="1:14" ht="5.0999999999999996" customHeight="1">
      <c r="A9" s="335"/>
      <c r="B9" s="409"/>
      <c r="C9" s="365"/>
      <c r="D9" s="410"/>
      <c r="E9" s="410"/>
      <c r="G9" s="409"/>
      <c r="H9" s="365"/>
      <c r="I9" s="550"/>
      <c r="J9" s="550"/>
      <c r="K9" s="369"/>
    </row>
    <row r="10" spans="1:14">
      <c r="A10" s="335"/>
      <c r="B10" s="631" t="s">
        <v>71</v>
      </c>
      <c r="C10" s="631"/>
      <c r="D10" s="410"/>
      <c r="E10" s="410"/>
      <c r="G10" s="631" t="s">
        <v>72</v>
      </c>
      <c r="H10" s="631"/>
      <c r="I10" s="410"/>
      <c r="J10" s="410"/>
      <c r="K10" s="369"/>
    </row>
    <row r="11" spans="1:14" ht="5.0999999999999996" customHeight="1">
      <c r="A11" s="335"/>
      <c r="B11" s="534"/>
      <c r="C11" s="535"/>
      <c r="D11" s="410"/>
      <c r="E11" s="410"/>
      <c r="G11" s="534"/>
      <c r="H11" s="535"/>
      <c r="I11" s="410"/>
      <c r="J11" s="410"/>
      <c r="K11" s="369"/>
      <c r="L11" s="323"/>
    </row>
    <row r="12" spans="1:14">
      <c r="A12" s="335"/>
      <c r="B12" s="627" t="s">
        <v>73</v>
      </c>
      <c r="C12" s="627"/>
      <c r="D12" s="536">
        <v>-35512</v>
      </c>
      <c r="E12" s="536">
        <f>+ESFD!H9</f>
        <v>34894</v>
      </c>
      <c r="G12" s="627" t="s">
        <v>74</v>
      </c>
      <c r="H12" s="627"/>
      <c r="I12" s="537">
        <f>+ESFD!O9</f>
        <v>304317</v>
      </c>
      <c r="J12" s="537">
        <f>+ESFD!P9</f>
        <v>323916</v>
      </c>
      <c r="K12" s="369"/>
      <c r="L12" s="323"/>
      <c r="N12" s="491" t="s">
        <v>3</v>
      </c>
    </row>
    <row r="13" spans="1:14">
      <c r="A13" s="335"/>
      <c r="B13" s="627" t="s">
        <v>88</v>
      </c>
      <c r="C13" s="627"/>
      <c r="D13" s="537">
        <f>+ESFD!G17</f>
        <v>36857</v>
      </c>
      <c r="E13" s="537">
        <f>+ESFD!H17</f>
        <v>30481</v>
      </c>
      <c r="G13" s="627" t="s">
        <v>95</v>
      </c>
      <c r="H13" s="627"/>
      <c r="I13" s="537">
        <f>+ESFD!O20</f>
        <v>0</v>
      </c>
      <c r="J13" s="537">
        <f>+ESFD!P20</f>
        <v>0</v>
      </c>
      <c r="K13" s="369"/>
      <c r="L13" s="323"/>
      <c r="N13" s="491"/>
    </row>
    <row r="14" spans="1:14">
      <c r="A14" s="335"/>
      <c r="B14" s="627" t="s">
        <v>103</v>
      </c>
      <c r="C14" s="627"/>
      <c r="D14" s="537">
        <f>+ESFD!G25</f>
        <v>574443</v>
      </c>
      <c r="E14" s="537">
        <f>+ESFD!H25</f>
        <v>445536</v>
      </c>
      <c r="G14" s="627" t="s">
        <v>104</v>
      </c>
      <c r="H14" s="627"/>
      <c r="I14" s="537">
        <f>+ESFD!O25</f>
        <v>0</v>
      </c>
      <c r="J14" s="537">
        <f>+ESFD!P25</f>
        <v>0</v>
      </c>
      <c r="K14" s="369"/>
      <c r="L14" s="323"/>
      <c r="N14" s="491"/>
    </row>
    <row r="15" spans="1:14">
      <c r="A15" s="335"/>
      <c r="B15" s="627" t="s">
        <v>190</v>
      </c>
      <c r="C15" s="627"/>
      <c r="D15" s="537">
        <f>+ESFD!G34</f>
        <v>0</v>
      </c>
      <c r="E15" s="537">
        <f>+ESFD!H34</f>
        <v>0</v>
      </c>
      <c r="G15" s="627" t="s">
        <v>109</v>
      </c>
      <c r="H15" s="627"/>
      <c r="I15" s="537">
        <f>+ESFD!O28</f>
        <v>0</v>
      </c>
      <c r="J15" s="537">
        <f>+ESFD!P28</f>
        <v>0</v>
      </c>
      <c r="K15" s="369"/>
      <c r="L15" s="323"/>
      <c r="N15" s="491"/>
    </row>
    <row r="16" spans="1:14">
      <c r="A16" s="335"/>
      <c r="B16" s="627" t="s">
        <v>129</v>
      </c>
      <c r="C16" s="627"/>
      <c r="D16" s="537">
        <f>+ESFD!G41</f>
        <v>0</v>
      </c>
      <c r="E16" s="537">
        <f>+ESFD!H41</f>
        <v>0</v>
      </c>
      <c r="G16" s="627" t="s">
        <v>110</v>
      </c>
      <c r="H16" s="627"/>
      <c r="I16" s="537">
        <f>+ESFD!O29</f>
        <v>0</v>
      </c>
      <c r="J16" s="537">
        <f>+ESFD!P29</f>
        <v>0</v>
      </c>
      <c r="K16" s="369"/>
      <c r="L16" s="323"/>
      <c r="N16" s="491"/>
    </row>
    <row r="17" spans="1:14">
      <c r="A17" s="335"/>
      <c r="B17" s="627" t="s">
        <v>130</v>
      </c>
      <c r="C17" s="627"/>
      <c r="D17" s="537">
        <f>+ESFD!G43</f>
        <v>0</v>
      </c>
      <c r="E17" s="537">
        <f>+ESFD!H43</f>
        <v>0</v>
      </c>
      <c r="G17" s="630" t="s">
        <v>117</v>
      </c>
      <c r="H17" s="630"/>
      <c r="I17" s="537">
        <f>+ESFD!O33</f>
        <v>0</v>
      </c>
      <c r="J17" s="537">
        <f>+ESFD!P33</f>
        <v>0</v>
      </c>
      <c r="K17" s="369"/>
      <c r="L17" s="323"/>
      <c r="N17" s="491"/>
    </row>
    <row r="18" spans="1:14">
      <c r="A18" s="335"/>
      <c r="B18" s="627" t="s">
        <v>137</v>
      </c>
      <c r="C18" s="627"/>
      <c r="D18" s="537">
        <f>+ESFD!G46</f>
        <v>0</v>
      </c>
      <c r="E18" s="537">
        <f>+ESFD!H46</f>
        <v>0</v>
      </c>
      <c r="G18" s="627" t="s">
        <v>133</v>
      </c>
      <c r="H18" s="627"/>
      <c r="I18" s="537">
        <f>+ESFD!O43</f>
        <v>0</v>
      </c>
      <c r="J18" s="537">
        <f>+ESFD!P43</f>
        <v>0</v>
      </c>
      <c r="K18" s="369"/>
      <c r="L18" s="323"/>
      <c r="N18" s="491"/>
    </row>
    <row r="19" spans="1:14">
      <c r="A19" s="335"/>
      <c r="B19" s="483"/>
      <c r="C19" s="385"/>
      <c r="D19" s="538"/>
      <c r="E19" s="538"/>
      <c r="G19" s="627" t="s">
        <v>140</v>
      </c>
      <c r="H19" s="627"/>
      <c r="I19" s="537">
        <f>+ESFD!O47</f>
        <v>0</v>
      </c>
      <c r="J19" s="537">
        <f>+ESFD!P47</f>
        <v>0</v>
      </c>
      <c r="K19" s="369"/>
      <c r="L19" s="323"/>
      <c r="N19" s="491"/>
    </row>
    <row r="20" spans="1:14">
      <c r="A20" s="390"/>
      <c r="B20" s="631" t="s">
        <v>148</v>
      </c>
      <c r="C20" s="631"/>
      <c r="D20" s="539">
        <f>SUM(D12:D18)</f>
        <v>575788</v>
      </c>
      <c r="E20" s="539">
        <f>SUM(E12:E18)</f>
        <v>510911</v>
      </c>
      <c r="F20" s="540"/>
      <c r="G20" s="409"/>
      <c r="H20" s="365"/>
      <c r="I20" s="541"/>
      <c r="J20" s="541"/>
      <c r="K20" s="369"/>
      <c r="L20" s="323"/>
    </row>
    <row r="21" spans="1:14">
      <c r="A21" s="390"/>
      <c r="B21" s="409" t="s">
        <v>3</v>
      </c>
      <c r="C21" s="393"/>
      <c r="D21" s="541"/>
      <c r="E21" s="541"/>
      <c r="F21" s="540"/>
      <c r="G21" s="631" t="s">
        <v>147</v>
      </c>
      <c r="H21" s="631"/>
      <c r="I21" s="539">
        <f>SUM(I12:I19)</f>
        <v>304317</v>
      </c>
      <c r="J21" s="539">
        <f>SUM(J12:J19)</f>
        <v>323916</v>
      </c>
      <c r="K21" s="369"/>
      <c r="L21" s="323"/>
    </row>
    <row r="22" spans="1:14" ht="6.75" customHeight="1">
      <c r="A22" s="335"/>
      <c r="B22" s="483"/>
      <c r="C22" s="483"/>
      <c r="D22" s="538"/>
      <c r="E22" s="538"/>
      <c r="G22" s="542"/>
      <c r="H22" s="385"/>
      <c r="I22" s="538"/>
      <c r="J22" s="538"/>
      <c r="K22" s="369"/>
      <c r="L22" s="323"/>
    </row>
    <row r="23" spans="1:14">
      <c r="A23" s="335"/>
      <c r="B23" s="631" t="s">
        <v>150</v>
      </c>
      <c r="C23" s="631"/>
      <c r="D23" s="543"/>
      <c r="E23" s="543"/>
      <c r="G23" s="631" t="s">
        <v>149</v>
      </c>
      <c r="H23" s="631"/>
      <c r="I23" s="543"/>
      <c r="J23" s="543"/>
      <c r="K23" s="369"/>
      <c r="L23" s="323"/>
    </row>
    <row r="24" spans="1:14" ht="4.5" customHeight="1">
      <c r="A24" s="335"/>
      <c r="B24" s="483"/>
      <c r="C24" s="483"/>
      <c r="D24" s="538"/>
      <c r="E24" s="538"/>
      <c r="G24" s="483"/>
      <c r="H24" s="385"/>
      <c r="I24" s="538"/>
      <c r="J24" s="538"/>
      <c r="K24" s="369"/>
      <c r="L24" s="323"/>
    </row>
    <row r="25" spans="1:14">
      <c r="A25" s="335"/>
      <c r="B25" s="627" t="s">
        <v>152</v>
      </c>
      <c r="C25" s="627"/>
      <c r="D25" s="537">
        <f>+ESFD!G56</f>
        <v>0</v>
      </c>
      <c r="E25" s="537">
        <f>+ESFD!H56</f>
        <v>0</v>
      </c>
      <c r="G25" s="627" t="s">
        <v>151</v>
      </c>
      <c r="H25" s="627"/>
      <c r="I25" s="537">
        <f>+ESFD!O55</f>
        <v>0</v>
      </c>
      <c r="J25" s="537">
        <f>+ESFD!P55</f>
        <v>0</v>
      </c>
      <c r="K25" s="369"/>
      <c r="L25" s="323"/>
      <c r="N25" s="491"/>
    </row>
    <row r="26" spans="1:14">
      <c r="A26" s="335"/>
      <c r="B26" s="627" t="s">
        <v>154</v>
      </c>
      <c r="C26" s="627"/>
      <c r="D26" s="537">
        <f>+ESFD!G57</f>
        <v>0</v>
      </c>
      <c r="E26" s="537">
        <f>+ESFD!H57</f>
        <v>0</v>
      </c>
      <c r="G26" s="627" t="s">
        <v>153</v>
      </c>
      <c r="H26" s="627"/>
      <c r="I26" s="537">
        <f>+ESFD!O56</f>
        <v>0</v>
      </c>
      <c r="J26" s="537">
        <f>+ESFD!P56</f>
        <v>0</v>
      </c>
      <c r="K26" s="369"/>
      <c r="L26" s="323"/>
      <c r="N26" s="491"/>
    </row>
    <row r="27" spans="1:14">
      <c r="A27" s="335"/>
      <c r="B27" s="627" t="s">
        <v>156</v>
      </c>
      <c r="C27" s="627"/>
      <c r="D27" s="537">
        <f>+ESFD!G58</f>
        <v>11236930</v>
      </c>
      <c r="E27" s="537">
        <f>+ESFD!H58</f>
        <v>11202118</v>
      </c>
      <c r="G27" s="627" t="s">
        <v>155</v>
      </c>
      <c r="H27" s="627"/>
      <c r="I27" s="537">
        <f>+ESFD!O57</f>
        <v>0</v>
      </c>
      <c r="J27" s="537">
        <f>+ESFD!P57</f>
        <v>0</v>
      </c>
      <c r="K27" s="369"/>
      <c r="L27" s="323"/>
      <c r="N27" s="491"/>
    </row>
    <row r="28" spans="1:14">
      <c r="A28" s="335"/>
      <c r="B28" s="627" t="s">
        <v>158</v>
      </c>
      <c r="C28" s="627"/>
      <c r="D28" s="537">
        <f>+ESFD!G59</f>
        <v>43504</v>
      </c>
      <c r="E28" s="537">
        <f>+ESFD!H59</f>
        <v>43504</v>
      </c>
      <c r="G28" s="627" t="s">
        <v>157</v>
      </c>
      <c r="H28" s="627"/>
      <c r="I28" s="537">
        <f>+ESFD!O58</f>
        <v>0</v>
      </c>
      <c r="J28" s="537">
        <f>+ESFD!P58</f>
        <v>0</v>
      </c>
      <c r="K28" s="369"/>
      <c r="L28" s="323"/>
      <c r="N28" s="491"/>
    </row>
    <row r="29" spans="1:14">
      <c r="A29" s="335"/>
      <c r="B29" s="627" t="s">
        <v>160</v>
      </c>
      <c r="C29" s="627"/>
      <c r="D29" s="537">
        <f>+ESFD!G60</f>
        <v>65042</v>
      </c>
      <c r="E29" s="537">
        <f>+ESFD!H60</f>
        <v>28627</v>
      </c>
      <c r="G29" s="630" t="s">
        <v>159</v>
      </c>
      <c r="H29" s="630"/>
      <c r="I29" s="537">
        <f>+ESFD!O59</f>
        <v>0</v>
      </c>
      <c r="J29" s="537">
        <f>+ESFD!P59</f>
        <v>0</v>
      </c>
      <c r="K29" s="369"/>
      <c r="L29" s="323"/>
      <c r="N29" s="491"/>
    </row>
    <row r="30" spans="1:14">
      <c r="A30" s="335"/>
      <c r="B30" s="627" t="s">
        <v>161</v>
      </c>
      <c r="C30" s="627"/>
      <c r="D30" s="537">
        <f>+ESFD!G61</f>
        <v>0</v>
      </c>
      <c r="E30" s="537">
        <f>+ESFD!H61</f>
        <v>0</v>
      </c>
      <c r="G30" s="627" t="s">
        <v>162</v>
      </c>
      <c r="H30" s="627"/>
      <c r="I30" s="537">
        <f>+ESFD!O61</f>
        <v>0</v>
      </c>
      <c r="J30" s="537">
        <f>+ESFD!P61</f>
        <v>0</v>
      </c>
      <c r="K30" s="369"/>
      <c r="L30" s="323"/>
      <c r="N30" s="491"/>
    </row>
    <row r="31" spans="1:14">
      <c r="A31" s="335"/>
      <c r="B31" s="627" t="s">
        <v>163</v>
      </c>
      <c r="C31" s="627"/>
      <c r="D31" s="537">
        <f>+ESFD!G62</f>
        <v>0</v>
      </c>
      <c r="E31" s="537">
        <f>+ESFD!H62</f>
        <v>0</v>
      </c>
      <c r="G31" s="483"/>
      <c r="H31" s="385"/>
      <c r="I31" s="538"/>
      <c r="J31" s="538"/>
      <c r="K31" s="369"/>
      <c r="L31" s="323"/>
      <c r="N31" s="491"/>
    </row>
    <row r="32" spans="1:14">
      <c r="A32" s="335"/>
      <c r="B32" s="627" t="s">
        <v>164</v>
      </c>
      <c r="C32" s="627"/>
      <c r="D32" s="536">
        <f>+ESFD!G63</f>
        <v>0</v>
      </c>
      <c r="E32" s="536">
        <f>+ESFD!H63</f>
        <v>0</v>
      </c>
      <c r="G32" s="631" t="s">
        <v>165</v>
      </c>
      <c r="H32" s="631"/>
      <c r="I32" s="539">
        <f>SUM(I25:I30)</f>
        <v>0</v>
      </c>
      <c r="J32" s="539">
        <f>SUM(J25:J30)</f>
        <v>0</v>
      </c>
      <c r="K32" s="369"/>
      <c r="L32" s="323"/>
      <c r="N32" s="491"/>
    </row>
    <row r="33" spans="1:14">
      <c r="A33" s="335"/>
      <c r="B33" s="627" t="s">
        <v>166</v>
      </c>
      <c r="C33" s="627"/>
      <c r="D33" s="536">
        <f>+ESFD!G64</f>
        <v>0</v>
      </c>
      <c r="E33" s="536">
        <f>+ESFD!H64</f>
        <v>0</v>
      </c>
      <c r="G33" s="409"/>
      <c r="H33" s="393"/>
      <c r="I33" s="541"/>
      <c r="J33" s="541"/>
      <c r="K33" s="369"/>
      <c r="L33" s="323"/>
      <c r="N33" s="491"/>
    </row>
    <row r="34" spans="1:14">
      <c r="A34" s="335"/>
      <c r="B34" s="483" t="s">
        <v>3</v>
      </c>
      <c r="C34" s="385"/>
      <c r="D34" s="476"/>
      <c r="E34" s="476"/>
      <c r="G34" s="631" t="s">
        <v>167</v>
      </c>
      <c r="H34" s="631"/>
      <c r="I34" s="539">
        <f>I21+I32</f>
        <v>304317</v>
      </c>
      <c r="J34" s="539">
        <f>J21+J32</f>
        <v>323916</v>
      </c>
      <c r="K34" s="369"/>
      <c r="L34" s="323"/>
    </row>
    <row r="35" spans="1:14">
      <c r="A35" s="390"/>
      <c r="B35" s="631" t="s">
        <v>168</v>
      </c>
      <c r="C35" s="631"/>
      <c r="D35" s="544">
        <f>SUM(D25:D33)</f>
        <v>11345476</v>
      </c>
      <c r="E35" s="544">
        <f>SUM(E25:E33)</f>
        <v>11274249</v>
      </c>
      <c r="F35" s="540"/>
      <c r="G35" s="409"/>
      <c r="H35" s="382"/>
      <c r="I35" s="541"/>
      <c r="J35" s="541"/>
      <c r="K35" s="369"/>
      <c r="L35" s="323"/>
    </row>
    <row r="36" spans="1:14">
      <c r="A36" s="335"/>
      <c r="B36" s="483"/>
      <c r="C36" s="409"/>
      <c r="D36" s="476"/>
      <c r="E36" s="476"/>
      <c r="G36" s="626" t="s">
        <v>169</v>
      </c>
      <c r="H36" s="626"/>
      <c r="I36" s="538"/>
      <c r="J36" s="538"/>
      <c r="K36" s="369"/>
      <c r="L36" s="323"/>
    </row>
    <row r="37" spans="1:14">
      <c r="A37" s="335"/>
      <c r="B37" s="631" t="s">
        <v>170</v>
      </c>
      <c r="C37" s="631"/>
      <c r="D37" s="544">
        <f>D20+D35</f>
        <v>11921264</v>
      </c>
      <c r="E37" s="544">
        <f>E20+E35</f>
        <v>11785160</v>
      </c>
      <c r="G37" s="409"/>
      <c r="H37" s="382"/>
      <c r="I37" s="538"/>
      <c r="J37" s="538"/>
      <c r="K37" s="369"/>
      <c r="L37" s="323"/>
    </row>
    <row r="38" spans="1:14">
      <c r="A38" s="335"/>
      <c r="B38" s="483"/>
      <c r="C38" s="483"/>
      <c r="D38" s="476"/>
      <c r="E38" s="476"/>
      <c r="G38" s="631" t="s">
        <v>171</v>
      </c>
      <c r="H38" s="631"/>
      <c r="I38" s="539">
        <f>SUM(I40:I42)</f>
        <v>11335276</v>
      </c>
      <c r="J38" s="539">
        <f>SUM(J40:J42)</f>
        <v>11335276</v>
      </c>
      <c r="K38" s="369"/>
      <c r="L38" s="323"/>
    </row>
    <row r="39" spans="1:14" ht="4.5" customHeight="1">
      <c r="A39" s="335"/>
      <c r="B39" s="483"/>
      <c r="C39" s="483"/>
      <c r="D39" s="476"/>
      <c r="E39" s="476"/>
      <c r="G39" s="483"/>
      <c r="H39" s="349"/>
      <c r="I39" s="538"/>
      <c r="J39" s="538"/>
      <c r="K39" s="369"/>
      <c r="L39" s="323"/>
    </row>
    <row r="40" spans="1:14">
      <c r="A40" s="335"/>
      <c r="B40" s="483"/>
      <c r="C40" s="483"/>
      <c r="D40" s="476"/>
      <c r="E40" s="476"/>
      <c r="G40" s="627" t="s">
        <v>38</v>
      </c>
      <c r="H40" s="627"/>
      <c r="I40" s="537">
        <f>+ESFD!O70</f>
        <v>0</v>
      </c>
      <c r="J40" s="537">
        <f>+ESFD!P70</f>
        <v>0</v>
      </c>
      <c r="K40" s="369"/>
      <c r="L40" s="323"/>
    </row>
    <row r="41" spans="1:14">
      <c r="A41" s="335"/>
      <c r="B41" s="483"/>
      <c r="C41" s="662" t="s">
        <v>191</v>
      </c>
      <c r="D41" s="662"/>
      <c r="E41" s="476"/>
      <c r="G41" s="627" t="s">
        <v>172</v>
      </c>
      <c r="H41" s="627"/>
      <c r="I41" s="537">
        <f>+ESFD!O71</f>
        <v>0</v>
      </c>
      <c r="J41" s="537">
        <f>+ESFD!P71</f>
        <v>0</v>
      </c>
      <c r="K41" s="369"/>
      <c r="L41" s="323"/>
    </row>
    <row r="42" spans="1:14">
      <c r="A42" s="335"/>
      <c r="B42" s="483"/>
      <c r="C42" s="662"/>
      <c r="D42" s="662"/>
      <c r="E42" s="476"/>
      <c r="G42" s="627" t="s">
        <v>173</v>
      </c>
      <c r="H42" s="627"/>
      <c r="I42" s="537">
        <f>+ESFD!O72</f>
        <v>11335276</v>
      </c>
      <c r="J42" s="537">
        <f>+ESFD!P72</f>
        <v>11335276</v>
      </c>
      <c r="K42" s="369"/>
      <c r="L42" s="323"/>
    </row>
    <row r="43" spans="1:14">
      <c r="A43" s="335"/>
      <c r="B43" s="483"/>
      <c r="C43" s="662"/>
      <c r="D43" s="662"/>
      <c r="E43" s="476"/>
      <c r="G43" s="483"/>
      <c r="H43" s="349"/>
      <c r="I43" s="538"/>
      <c r="J43" s="538"/>
      <c r="K43" s="369"/>
      <c r="L43" s="323"/>
    </row>
    <row r="44" spans="1:14">
      <c r="A44" s="335"/>
      <c r="B44" s="483"/>
      <c r="C44" s="662"/>
      <c r="D44" s="662"/>
      <c r="E44" s="476"/>
      <c r="G44" s="631" t="s">
        <v>174</v>
      </c>
      <c r="H44" s="631"/>
      <c r="I44" s="539">
        <f>SUM(I46:I50)</f>
        <v>125287</v>
      </c>
      <c r="J44" s="539">
        <f>SUM(J46:J50)</f>
        <v>-205762</v>
      </c>
      <c r="K44" s="369"/>
      <c r="L44" s="323"/>
    </row>
    <row r="45" spans="1:14" ht="4.5" customHeight="1">
      <c r="A45" s="335"/>
      <c r="B45" s="483"/>
      <c r="C45" s="662"/>
      <c r="D45" s="662"/>
      <c r="E45" s="476"/>
      <c r="G45" s="409"/>
      <c r="H45" s="349"/>
      <c r="I45" s="551"/>
      <c r="J45" s="551"/>
      <c r="K45" s="369"/>
      <c r="L45" s="323"/>
    </row>
    <row r="46" spans="1:14">
      <c r="A46" s="335"/>
      <c r="B46" s="483"/>
      <c r="C46" s="662"/>
      <c r="D46" s="662"/>
      <c r="E46" s="476"/>
      <c r="G46" s="627" t="s">
        <v>192</v>
      </c>
      <c r="H46" s="627"/>
      <c r="I46" s="537">
        <v>125287</v>
      </c>
      <c r="J46" s="537">
        <v>-205762</v>
      </c>
      <c r="K46" s="369"/>
      <c r="L46" s="323"/>
      <c r="M46" s="537" t="s">
        <v>3</v>
      </c>
      <c r="N46" s="491" t="s">
        <v>3</v>
      </c>
    </row>
    <row r="47" spans="1:14">
      <c r="A47" s="335"/>
      <c r="B47" s="483"/>
      <c r="C47" s="662"/>
      <c r="D47" s="662"/>
      <c r="E47" s="476"/>
      <c r="G47" s="627" t="s">
        <v>176</v>
      </c>
      <c r="H47" s="627"/>
      <c r="I47" s="537">
        <f>+ESFD!O76</f>
        <v>0</v>
      </c>
      <c r="J47" s="537">
        <f>+ESFD!P76</f>
        <v>0</v>
      </c>
      <c r="K47" s="369"/>
      <c r="L47" s="323"/>
    </row>
    <row r="48" spans="1:14">
      <c r="A48" s="335"/>
      <c r="B48" s="483"/>
      <c r="C48" s="662"/>
      <c r="D48" s="662"/>
      <c r="E48" s="476"/>
      <c r="G48" s="627" t="s">
        <v>177</v>
      </c>
      <c r="H48" s="627"/>
      <c r="I48" s="537">
        <f>+ESFD!O77</f>
        <v>0</v>
      </c>
      <c r="J48" s="537">
        <f>+ESFD!P77</f>
        <v>0</v>
      </c>
      <c r="K48" s="369"/>
      <c r="L48" s="323"/>
    </row>
    <row r="49" spans="1:14">
      <c r="A49" s="335"/>
      <c r="B49" s="483"/>
      <c r="C49" s="483"/>
      <c r="D49" s="476"/>
      <c r="E49" s="476"/>
      <c r="G49" s="627" t="s">
        <v>178</v>
      </c>
      <c r="H49" s="627"/>
      <c r="I49" s="537">
        <f>+ESFD!O78</f>
        <v>0</v>
      </c>
      <c r="J49" s="537">
        <f>+ESFD!P78</f>
        <v>0</v>
      </c>
      <c r="K49" s="369"/>
      <c r="L49" s="323"/>
    </row>
    <row r="50" spans="1:14">
      <c r="A50" s="335"/>
      <c r="B50" s="483"/>
      <c r="C50" s="483"/>
      <c r="D50" s="476"/>
      <c r="E50" s="476"/>
      <c r="G50" s="627" t="s">
        <v>179</v>
      </c>
      <c r="H50" s="627"/>
      <c r="I50" s="537">
        <f>+ESFD!O79</f>
        <v>0</v>
      </c>
      <c r="J50" s="537">
        <v>0</v>
      </c>
      <c r="K50" s="369"/>
      <c r="L50" s="323"/>
    </row>
    <row r="51" spans="1:14">
      <c r="A51" s="335"/>
      <c r="B51" s="483"/>
      <c r="C51" s="483"/>
      <c r="D51" s="476"/>
      <c r="E51" s="476"/>
      <c r="G51" s="483"/>
      <c r="H51" s="349"/>
      <c r="I51" s="538"/>
      <c r="J51" s="538"/>
      <c r="K51" s="369"/>
      <c r="L51" s="323"/>
    </row>
    <row r="52" spans="1:14" ht="25.5" customHeight="1">
      <c r="A52" s="335"/>
      <c r="B52" s="483"/>
      <c r="C52" s="483"/>
      <c r="D52" s="476"/>
      <c r="E52" s="476"/>
      <c r="G52" s="669" t="s">
        <v>180</v>
      </c>
      <c r="H52" s="669"/>
      <c r="I52" s="539">
        <f>SUM(I54:I55)</f>
        <v>156384</v>
      </c>
      <c r="J52" s="539">
        <f>SUM(J54:J55)</f>
        <v>331730</v>
      </c>
      <c r="K52" s="369"/>
      <c r="L52" s="323"/>
    </row>
    <row r="53" spans="1:14" ht="4.5" customHeight="1">
      <c r="A53" s="335"/>
      <c r="B53" s="483"/>
      <c r="C53" s="483"/>
      <c r="D53" s="476"/>
      <c r="E53" s="476"/>
      <c r="G53" s="483"/>
      <c r="H53" s="349"/>
      <c r="I53" s="538"/>
      <c r="J53" s="538"/>
      <c r="K53" s="369"/>
      <c r="L53" s="323"/>
    </row>
    <row r="54" spans="1:14" ht="12" customHeight="1">
      <c r="A54" s="335"/>
      <c r="B54" s="483"/>
      <c r="C54" s="483"/>
      <c r="D54" s="476"/>
      <c r="E54" s="476"/>
      <c r="G54" s="627" t="s">
        <v>181</v>
      </c>
      <c r="H54" s="627"/>
      <c r="I54" s="537">
        <v>156384</v>
      </c>
      <c r="J54" s="537">
        <v>331730</v>
      </c>
      <c r="K54" s="369"/>
      <c r="L54" s="323"/>
    </row>
    <row r="55" spans="1:14">
      <c r="A55" s="335"/>
      <c r="B55" s="483"/>
      <c r="C55" s="483"/>
      <c r="D55" s="476"/>
      <c r="E55" s="476"/>
      <c r="G55" s="627" t="s">
        <v>182</v>
      </c>
      <c r="H55" s="627"/>
      <c r="I55" s="537">
        <f>+ESFD!O83</f>
        <v>0</v>
      </c>
      <c r="J55" s="537">
        <f>+ESFD!P83</f>
        <v>0</v>
      </c>
      <c r="K55" s="369"/>
      <c r="L55" s="323"/>
    </row>
    <row r="56" spans="1:14" ht="9.9499999999999993" customHeight="1">
      <c r="A56" s="335"/>
      <c r="B56" s="483"/>
      <c r="C56" s="483"/>
      <c r="D56" s="476"/>
      <c r="E56" s="476"/>
      <c r="G56" s="483"/>
      <c r="H56" s="392"/>
      <c r="I56" s="538"/>
      <c r="J56" s="538"/>
      <c r="K56" s="369"/>
      <c r="L56" s="323"/>
    </row>
    <row r="57" spans="1:14">
      <c r="A57" s="335"/>
      <c r="B57" s="483"/>
      <c r="C57" s="483"/>
      <c r="D57" s="476"/>
      <c r="E57" s="476"/>
      <c r="G57" s="631" t="s">
        <v>183</v>
      </c>
      <c r="H57" s="631"/>
      <c r="I57" s="539">
        <f>I38+I44+I52</f>
        <v>11616947</v>
      </c>
      <c r="J57" s="539">
        <f>J38+J44+J52</f>
        <v>11461244</v>
      </c>
      <c r="K57" s="369" t="s">
        <v>3</v>
      </c>
      <c r="L57" s="323"/>
    </row>
    <row r="58" spans="1:14" ht="9.9499999999999993" customHeight="1">
      <c r="A58" s="335"/>
      <c r="B58" s="483"/>
      <c r="C58" s="483"/>
      <c r="D58" s="476"/>
      <c r="E58" s="476"/>
      <c r="G58" s="483"/>
      <c r="H58" s="349"/>
      <c r="I58" s="538"/>
      <c r="J58" s="538"/>
      <c r="K58" s="369"/>
      <c r="L58" s="323"/>
    </row>
    <row r="59" spans="1:14" ht="15" customHeight="1">
      <c r="A59" s="335"/>
      <c r="B59" s="483"/>
      <c r="C59" s="483"/>
      <c r="D59" s="476"/>
      <c r="E59" s="476"/>
      <c r="G59" s="631" t="s">
        <v>184</v>
      </c>
      <c r="H59" s="631"/>
      <c r="I59" s="544">
        <f>I34+I57</f>
        <v>11921264</v>
      </c>
      <c r="J59" s="544">
        <f>J34+J57</f>
        <v>11785160</v>
      </c>
      <c r="K59" s="369"/>
      <c r="L59" s="323"/>
      <c r="M59" s="489" t="str">
        <f>IF(I59=D37," ","Error")</f>
        <v xml:space="preserve"> </v>
      </c>
      <c r="N59" s="489" t="str">
        <f>IF(J59=E37," ","Error")</f>
        <v xml:space="preserve"> </v>
      </c>
    </row>
    <row r="60" spans="1:14" ht="6" customHeight="1">
      <c r="A60" s="545"/>
      <c r="B60" s="346"/>
      <c r="C60" s="346"/>
      <c r="D60" s="346"/>
      <c r="E60" s="346"/>
      <c r="F60" s="546"/>
      <c r="G60" s="346"/>
      <c r="H60" s="346"/>
      <c r="I60" s="346"/>
      <c r="J60" s="346"/>
      <c r="K60" s="373"/>
      <c r="L60" s="323"/>
    </row>
    <row r="61" spans="1:14" ht="4.5" customHeight="1">
      <c r="B61" s="349"/>
      <c r="C61" s="350"/>
      <c r="D61" s="305"/>
      <c r="E61" s="305"/>
      <c r="G61" s="351"/>
      <c r="H61" s="350"/>
      <c r="I61" s="305"/>
      <c r="J61" s="305"/>
      <c r="L61" s="323"/>
    </row>
    <row r="62" spans="1:14" ht="15" customHeight="1">
      <c r="B62" s="629" t="s">
        <v>65</v>
      </c>
      <c r="C62" s="629"/>
      <c r="D62" s="629"/>
      <c r="E62" s="629"/>
      <c r="F62" s="629"/>
      <c r="G62" s="629"/>
      <c r="H62" s="629"/>
      <c r="I62" s="629"/>
      <c r="J62" s="629"/>
      <c r="L62" s="323"/>
    </row>
    <row r="63" spans="1:14" ht="9.75" customHeight="1">
      <c r="B63" s="349"/>
      <c r="C63" s="350"/>
      <c r="D63" s="305"/>
      <c r="E63" s="305"/>
      <c r="G63" s="351"/>
      <c r="H63" s="350"/>
      <c r="I63" s="305"/>
      <c r="J63" s="305"/>
      <c r="L63" s="323"/>
    </row>
    <row r="64" spans="1:14" ht="50.1" customHeight="1">
      <c r="B64" s="349"/>
      <c r="C64" s="637"/>
      <c r="D64" s="637"/>
      <c r="E64" s="305"/>
      <c r="G64" s="638"/>
      <c r="H64" s="638"/>
      <c r="I64" s="305"/>
      <c r="J64" s="305"/>
      <c r="L64" s="323"/>
    </row>
    <row r="65" spans="2:12" ht="14.1" customHeight="1">
      <c r="B65" s="353"/>
      <c r="C65" s="639" t="str">
        <f>+'EA '!C57:D57</f>
        <v xml:space="preserve"> </v>
      </c>
      <c r="D65" s="639"/>
      <c r="E65" s="305"/>
      <c r="F65" s="552"/>
      <c r="G65" s="639" t="s">
        <v>3</v>
      </c>
      <c r="H65" s="639"/>
      <c r="I65" s="365"/>
      <c r="J65" s="305"/>
      <c r="L65" s="323"/>
    </row>
    <row r="66" spans="2:12" ht="14.1" customHeight="1">
      <c r="B66" s="356"/>
      <c r="C66" s="650" t="str">
        <f>+'EA '!C58:D58</f>
        <v xml:space="preserve"> </v>
      </c>
      <c r="D66" s="650"/>
      <c r="E66" s="404"/>
      <c r="F66" s="552"/>
      <c r="G66" s="650" t="s">
        <v>3</v>
      </c>
      <c r="H66" s="650"/>
      <c r="I66" s="365"/>
      <c r="J66" s="305"/>
      <c r="L66" s="323"/>
    </row>
    <row r="67" spans="2:12">
      <c r="C67" s="634" t="s">
        <v>3</v>
      </c>
      <c r="D67" s="634"/>
      <c r="I67" s="491" t="s">
        <v>3</v>
      </c>
    </row>
  </sheetData>
  <sheetProtection formatCells="0" selectLockedCells="1"/>
  <mergeCells count="75">
    <mergeCell ref="A5:A6"/>
    <mergeCell ref="F5:F6"/>
    <mergeCell ref="C41:D48"/>
    <mergeCell ref="B5:C6"/>
    <mergeCell ref="G5:H6"/>
    <mergeCell ref="G42:H42"/>
    <mergeCell ref="G44:H44"/>
    <mergeCell ref="G46:H46"/>
    <mergeCell ref="G47:H47"/>
    <mergeCell ref="G48:H48"/>
    <mergeCell ref="G36:H36"/>
    <mergeCell ref="B37:C37"/>
    <mergeCell ref="G38:H38"/>
    <mergeCell ref="G40:H40"/>
    <mergeCell ref="G41:H41"/>
    <mergeCell ref="B32:C32"/>
    <mergeCell ref="C65:D65"/>
    <mergeCell ref="G65:H65"/>
    <mergeCell ref="C66:D66"/>
    <mergeCell ref="G66:H66"/>
    <mergeCell ref="C67:D67"/>
    <mergeCell ref="G57:H57"/>
    <mergeCell ref="G59:H59"/>
    <mergeCell ref="B62:J62"/>
    <mergeCell ref="C64:D64"/>
    <mergeCell ref="G64:H64"/>
    <mergeCell ref="G49:H49"/>
    <mergeCell ref="G50:H50"/>
    <mergeCell ref="G52:H52"/>
    <mergeCell ref="G54:H54"/>
    <mergeCell ref="G55:H55"/>
    <mergeCell ref="G32:H32"/>
    <mergeCell ref="B33:C33"/>
    <mergeCell ref="G34:H34"/>
    <mergeCell ref="B35:C35"/>
    <mergeCell ref="B29:C29"/>
    <mergeCell ref="G29:H29"/>
    <mergeCell ref="B30:C30"/>
    <mergeCell ref="G30:H30"/>
    <mergeCell ref="B31:C31"/>
    <mergeCell ref="B26:C26"/>
    <mergeCell ref="G26:H26"/>
    <mergeCell ref="B27:C27"/>
    <mergeCell ref="G27:H27"/>
    <mergeCell ref="B28:C28"/>
    <mergeCell ref="G28:H28"/>
    <mergeCell ref="B20:C20"/>
    <mergeCell ref="G21:H21"/>
    <mergeCell ref="B23:C23"/>
    <mergeCell ref="G23:H23"/>
    <mergeCell ref="B25:C25"/>
    <mergeCell ref="G25:H25"/>
    <mergeCell ref="B17:C17"/>
    <mergeCell ref="G17:H17"/>
    <mergeCell ref="B18:C18"/>
    <mergeCell ref="G18:H18"/>
    <mergeCell ref="G19:H19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C1:I1"/>
    <mergeCell ref="C2:I2"/>
    <mergeCell ref="C3:I3"/>
    <mergeCell ref="C4:I4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rintOptions horizontalCentered="1" verticalCentered="1"/>
  <pageMargins left="0.39370078740157499" right="0.196850393700787" top="0.31496062992126" bottom="0.27559055118110198" header="0" footer="0"/>
  <pageSetup scale="71" orientation="landscape"/>
  <ignoredErrors>
    <ignoredError sqref="J22:J24 F37:J37 E38:J39 F35:J35 F20:H20 J34 E34:H34 E36:J36 C65:D66 J32 E32:H32 E33:J33 I22:I24 J44 E44:H44 E45:J45 J19 E19:H19 J20 E21:H24 E25:J31 J12:J14 E12:H14 J47:J49 E47:H50 J40:J42 E40:H42 E43:J43 E46:H46 E51:J53 E54:H54 E55:J55 E15:J18 I40:I42 I47:I50 I12:I14 I20 I19 D25:D34 D13:D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98"/>
  </cols>
  <sheetData>
    <row r="2" spans="1:5">
      <c r="A2" s="676" t="s">
        <v>193</v>
      </c>
      <c r="B2" s="676"/>
      <c r="C2" s="676"/>
      <c r="D2" s="676"/>
      <c r="E2" s="511" t="e">
        <f>ESF!#REF!</f>
        <v>#REF!</v>
      </c>
    </row>
    <row r="3" spans="1:5" ht="23.25">
      <c r="A3" s="676" t="s">
        <v>194</v>
      </c>
      <c r="B3" s="676"/>
      <c r="C3" s="676"/>
      <c r="D3" s="676"/>
      <c r="E3" s="511" t="str">
        <f>ESF!C1</f>
        <v>Nombre del Ente Público</v>
      </c>
    </row>
    <row r="4" spans="1:5">
      <c r="A4" s="676" t="s">
        <v>195</v>
      </c>
      <c r="B4" s="676"/>
      <c r="C4" s="676"/>
      <c r="D4" s="676"/>
      <c r="E4" s="512"/>
    </row>
    <row r="5" spans="1:5">
      <c r="A5" s="676" t="s">
        <v>196</v>
      </c>
      <c r="B5" s="676"/>
      <c r="C5" s="676"/>
      <c r="D5" s="676"/>
      <c r="E5" t="s">
        <v>197</v>
      </c>
    </row>
    <row r="6" spans="1:5">
      <c r="A6" s="513"/>
      <c r="B6" s="513"/>
      <c r="C6" s="677" t="s">
        <v>188</v>
      </c>
      <c r="D6" s="677"/>
      <c r="E6" s="514">
        <v>2013</v>
      </c>
    </row>
    <row r="7" spans="1:5">
      <c r="A7" s="686" t="s">
        <v>198</v>
      </c>
      <c r="B7" s="687" t="s">
        <v>71</v>
      </c>
      <c r="C7" s="678" t="s">
        <v>73</v>
      </c>
      <c r="D7" s="678"/>
      <c r="E7" s="515">
        <f>ESF!D12</f>
        <v>-35512</v>
      </c>
    </row>
    <row r="8" spans="1:5">
      <c r="A8" s="686"/>
      <c r="B8" s="687"/>
      <c r="C8" s="678" t="s">
        <v>88</v>
      </c>
      <c r="D8" s="678"/>
      <c r="E8" s="515">
        <f>ESF!D13</f>
        <v>36857</v>
      </c>
    </row>
    <row r="9" spans="1:5">
      <c r="A9" s="686"/>
      <c r="B9" s="687"/>
      <c r="C9" s="678" t="s">
        <v>103</v>
      </c>
      <c r="D9" s="678"/>
      <c r="E9" s="515">
        <f>ESF!D14</f>
        <v>574443</v>
      </c>
    </row>
    <row r="10" spans="1:5">
      <c r="A10" s="686"/>
      <c r="B10" s="687"/>
      <c r="C10" s="678" t="s">
        <v>190</v>
      </c>
      <c r="D10" s="678"/>
      <c r="E10" s="515">
        <f>ESF!D15</f>
        <v>0</v>
      </c>
    </row>
    <row r="11" spans="1:5">
      <c r="A11" s="686"/>
      <c r="B11" s="687"/>
      <c r="C11" s="678" t="s">
        <v>129</v>
      </c>
      <c r="D11" s="678"/>
      <c r="E11" s="515">
        <f>ESF!D16</f>
        <v>0</v>
      </c>
    </row>
    <row r="12" spans="1:5">
      <c r="A12" s="686"/>
      <c r="B12" s="687"/>
      <c r="C12" s="678" t="s">
        <v>130</v>
      </c>
      <c r="D12" s="678"/>
      <c r="E12" s="515">
        <f>ESF!D17</f>
        <v>0</v>
      </c>
    </row>
    <row r="13" spans="1:5">
      <c r="A13" s="686"/>
      <c r="B13" s="687"/>
      <c r="C13" s="678" t="s">
        <v>137</v>
      </c>
      <c r="D13" s="678"/>
      <c r="E13" s="515">
        <f>ESF!D18</f>
        <v>0</v>
      </c>
    </row>
    <row r="14" spans="1:5">
      <c r="A14" s="686"/>
      <c r="B14" s="516"/>
      <c r="C14" s="679" t="s">
        <v>148</v>
      </c>
      <c r="D14" s="679"/>
      <c r="E14" s="517">
        <f>ESF!D20</f>
        <v>575788</v>
      </c>
    </row>
    <row r="15" spans="1:5">
      <c r="A15" s="686"/>
      <c r="B15" s="687" t="s">
        <v>150</v>
      </c>
      <c r="C15" s="678" t="s">
        <v>152</v>
      </c>
      <c r="D15" s="678"/>
      <c r="E15" s="515">
        <f>ESF!D25</f>
        <v>0</v>
      </c>
    </row>
    <row r="16" spans="1:5">
      <c r="A16" s="686"/>
      <c r="B16" s="687"/>
      <c r="C16" s="678" t="s">
        <v>154</v>
      </c>
      <c r="D16" s="678"/>
      <c r="E16" s="515">
        <f>ESF!D26</f>
        <v>0</v>
      </c>
    </row>
    <row r="17" spans="1:5">
      <c r="A17" s="686"/>
      <c r="B17" s="687"/>
      <c r="C17" s="678" t="s">
        <v>156</v>
      </c>
      <c r="D17" s="678"/>
      <c r="E17" s="515">
        <f>ESF!D27</f>
        <v>11236930</v>
      </c>
    </row>
    <row r="18" spans="1:5">
      <c r="A18" s="686"/>
      <c r="B18" s="687"/>
      <c r="C18" s="678" t="s">
        <v>158</v>
      </c>
      <c r="D18" s="678"/>
      <c r="E18" s="515">
        <f>ESF!D28</f>
        <v>43504</v>
      </c>
    </row>
    <row r="19" spans="1:5">
      <c r="A19" s="686"/>
      <c r="B19" s="687"/>
      <c r="C19" s="678" t="s">
        <v>160</v>
      </c>
      <c r="D19" s="678"/>
      <c r="E19" s="515">
        <f>ESF!D29</f>
        <v>65042</v>
      </c>
    </row>
    <row r="20" spans="1:5">
      <c r="A20" s="686"/>
      <c r="B20" s="687"/>
      <c r="C20" s="678" t="s">
        <v>161</v>
      </c>
      <c r="D20" s="678"/>
      <c r="E20" s="515">
        <f>ESF!D30</f>
        <v>0</v>
      </c>
    </row>
    <row r="21" spans="1:5">
      <c r="A21" s="686"/>
      <c r="B21" s="687"/>
      <c r="C21" s="678" t="s">
        <v>163</v>
      </c>
      <c r="D21" s="678"/>
      <c r="E21" s="515">
        <f>ESF!D31</f>
        <v>0</v>
      </c>
    </row>
    <row r="22" spans="1:5">
      <c r="A22" s="686"/>
      <c r="B22" s="687"/>
      <c r="C22" s="678" t="s">
        <v>164</v>
      </c>
      <c r="D22" s="678"/>
      <c r="E22" s="515">
        <f>ESF!D32</f>
        <v>0</v>
      </c>
    </row>
    <row r="23" spans="1:5">
      <c r="A23" s="686"/>
      <c r="B23" s="687"/>
      <c r="C23" s="678" t="s">
        <v>166</v>
      </c>
      <c r="D23" s="678"/>
      <c r="E23" s="515">
        <f>ESF!D33</f>
        <v>0</v>
      </c>
    </row>
    <row r="24" spans="1:5">
      <c r="A24" s="686"/>
      <c r="B24" s="516"/>
      <c r="C24" s="679" t="s">
        <v>168</v>
      </c>
      <c r="D24" s="679"/>
      <c r="E24" s="517">
        <f>ESF!D35</f>
        <v>11345476</v>
      </c>
    </row>
    <row r="25" spans="1:5">
      <c r="A25" s="686"/>
      <c r="B25" s="518"/>
      <c r="C25" s="679" t="s">
        <v>199</v>
      </c>
      <c r="D25" s="679"/>
      <c r="E25" s="517">
        <f>ESF!D37</f>
        <v>11921264</v>
      </c>
    </row>
    <row r="26" spans="1:5">
      <c r="A26" s="686" t="s">
        <v>200</v>
      </c>
      <c r="B26" s="687" t="s">
        <v>72</v>
      </c>
      <c r="C26" s="678" t="s">
        <v>74</v>
      </c>
      <c r="D26" s="678"/>
      <c r="E26" s="515">
        <f>ESF!I12</f>
        <v>304317</v>
      </c>
    </row>
    <row r="27" spans="1:5">
      <c r="A27" s="686"/>
      <c r="B27" s="687"/>
      <c r="C27" s="678" t="s">
        <v>95</v>
      </c>
      <c r="D27" s="678"/>
      <c r="E27" s="515">
        <f>ESF!I13</f>
        <v>0</v>
      </c>
    </row>
    <row r="28" spans="1:5">
      <c r="A28" s="686"/>
      <c r="B28" s="687"/>
      <c r="C28" s="678" t="s">
        <v>104</v>
      </c>
      <c r="D28" s="678"/>
      <c r="E28" s="515">
        <f>ESF!I14</f>
        <v>0</v>
      </c>
    </row>
    <row r="29" spans="1:5">
      <c r="A29" s="686"/>
      <c r="B29" s="687"/>
      <c r="C29" s="678" t="s">
        <v>109</v>
      </c>
      <c r="D29" s="678"/>
      <c r="E29" s="515">
        <f>ESF!I15</f>
        <v>0</v>
      </c>
    </row>
    <row r="30" spans="1:5">
      <c r="A30" s="686"/>
      <c r="B30" s="687"/>
      <c r="C30" s="678" t="s">
        <v>110</v>
      </c>
      <c r="D30" s="678"/>
      <c r="E30" s="515">
        <f>ESF!I16</f>
        <v>0</v>
      </c>
    </row>
    <row r="31" spans="1:5">
      <c r="A31" s="686"/>
      <c r="B31" s="687"/>
      <c r="C31" s="678" t="s">
        <v>117</v>
      </c>
      <c r="D31" s="678"/>
      <c r="E31" s="515">
        <f>ESF!I17</f>
        <v>0</v>
      </c>
    </row>
    <row r="32" spans="1:5">
      <c r="A32" s="686"/>
      <c r="B32" s="687"/>
      <c r="C32" s="678" t="s">
        <v>133</v>
      </c>
      <c r="D32" s="678"/>
      <c r="E32" s="515">
        <f>ESF!I18</f>
        <v>0</v>
      </c>
    </row>
    <row r="33" spans="1:5">
      <c r="A33" s="686"/>
      <c r="B33" s="687"/>
      <c r="C33" s="678" t="s">
        <v>140</v>
      </c>
      <c r="D33" s="678"/>
      <c r="E33" s="515">
        <f>ESF!I19</f>
        <v>0</v>
      </c>
    </row>
    <row r="34" spans="1:5">
      <c r="A34" s="686"/>
      <c r="B34" s="516"/>
      <c r="C34" s="679" t="s">
        <v>147</v>
      </c>
      <c r="D34" s="679"/>
      <c r="E34" s="517">
        <f>ESF!I21</f>
        <v>304317</v>
      </c>
    </row>
    <row r="35" spans="1:5">
      <c r="A35" s="686"/>
      <c r="B35" s="687" t="s">
        <v>149</v>
      </c>
      <c r="C35" s="678" t="s">
        <v>151</v>
      </c>
      <c r="D35" s="678"/>
      <c r="E35" s="515">
        <f>ESF!I25</f>
        <v>0</v>
      </c>
    </row>
    <row r="36" spans="1:5">
      <c r="A36" s="686"/>
      <c r="B36" s="687"/>
      <c r="C36" s="678" t="s">
        <v>153</v>
      </c>
      <c r="D36" s="678"/>
      <c r="E36" s="515">
        <f>ESF!I26</f>
        <v>0</v>
      </c>
    </row>
    <row r="37" spans="1:5">
      <c r="A37" s="686"/>
      <c r="B37" s="687"/>
      <c r="C37" s="678" t="s">
        <v>155</v>
      </c>
      <c r="D37" s="678"/>
      <c r="E37" s="515">
        <f>ESF!I27</f>
        <v>0</v>
      </c>
    </row>
    <row r="38" spans="1:5">
      <c r="A38" s="686"/>
      <c r="B38" s="687"/>
      <c r="C38" s="678" t="s">
        <v>157</v>
      </c>
      <c r="D38" s="678"/>
      <c r="E38" s="515">
        <f>ESF!I28</f>
        <v>0</v>
      </c>
    </row>
    <row r="39" spans="1:5">
      <c r="A39" s="686"/>
      <c r="B39" s="687"/>
      <c r="C39" s="678" t="s">
        <v>159</v>
      </c>
      <c r="D39" s="678"/>
      <c r="E39" s="515">
        <f>ESF!I29</f>
        <v>0</v>
      </c>
    </row>
    <row r="40" spans="1:5">
      <c r="A40" s="686"/>
      <c r="B40" s="687"/>
      <c r="C40" s="678" t="s">
        <v>162</v>
      </c>
      <c r="D40" s="678"/>
      <c r="E40" s="515">
        <f>ESF!I30</f>
        <v>0</v>
      </c>
    </row>
    <row r="41" spans="1:5">
      <c r="A41" s="686"/>
      <c r="B41" s="518"/>
      <c r="C41" s="679" t="s">
        <v>165</v>
      </c>
      <c r="D41" s="679"/>
      <c r="E41" s="517">
        <f>ESF!I32</f>
        <v>0</v>
      </c>
    </row>
    <row r="42" spans="1:5">
      <c r="A42" s="686"/>
      <c r="B42" s="518"/>
      <c r="C42" s="679" t="s">
        <v>201</v>
      </c>
      <c r="D42" s="679"/>
      <c r="E42" s="517">
        <f>ESF!I34</f>
        <v>304317</v>
      </c>
    </row>
    <row r="43" spans="1:5">
      <c r="A43" s="519"/>
      <c r="B43" s="687" t="s">
        <v>169</v>
      </c>
      <c r="C43" s="680" t="s">
        <v>171</v>
      </c>
      <c r="D43" s="680"/>
      <c r="E43" s="520">
        <f>ESF!I38</f>
        <v>11335276</v>
      </c>
    </row>
    <row r="44" spans="1:5">
      <c r="A44" s="519"/>
      <c r="B44" s="687"/>
      <c r="C44" s="678" t="s">
        <v>38</v>
      </c>
      <c r="D44" s="678"/>
      <c r="E44" s="515">
        <f>ESF!I40</f>
        <v>0</v>
      </c>
    </row>
    <row r="45" spans="1:5">
      <c r="A45" s="519"/>
      <c r="B45" s="687"/>
      <c r="C45" s="678" t="s">
        <v>172</v>
      </c>
      <c r="D45" s="678"/>
      <c r="E45" s="515">
        <f>ESF!I41</f>
        <v>0</v>
      </c>
    </row>
    <row r="46" spans="1:5">
      <c r="A46" s="519"/>
      <c r="B46" s="687"/>
      <c r="C46" s="678" t="s">
        <v>173</v>
      </c>
      <c r="D46" s="678"/>
      <c r="E46" s="515">
        <f>ESF!I42</f>
        <v>11335276</v>
      </c>
    </row>
    <row r="47" spans="1:5">
      <c r="A47" s="519"/>
      <c r="B47" s="687"/>
      <c r="C47" s="680" t="s">
        <v>174</v>
      </c>
      <c r="D47" s="680"/>
      <c r="E47" s="520">
        <f>ESF!I44</f>
        <v>125287</v>
      </c>
    </row>
    <row r="48" spans="1:5">
      <c r="A48" s="519"/>
      <c r="B48" s="687"/>
      <c r="C48" s="678" t="s">
        <v>192</v>
      </c>
      <c r="D48" s="678"/>
      <c r="E48" s="515">
        <f>ESF!I46</f>
        <v>125287</v>
      </c>
    </row>
    <row r="49" spans="1:5">
      <c r="A49" s="519"/>
      <c r="B49" s="687"/>
      <c r="C49" s="678" t="s">
        <v>176</v>
      </c>
      <c r="D49" s="678"/>
      <c r="E49" s="515">
        <f>ESF!I47</f>
        <v>0</v>
      </c>
    </row>
    <row r="50" spans="1:5">
      <c r="A50" s="519"/>
      <c r="B50" s="687"/>
      <c r="C50" s="678" t="s">
        <v>177</v>
      </c>
      <c r="D50" s="678"/>
      <c r="E50" s="515">
        <f>ESF!I48</f>
        <v>0</v>
      </c>
    </row>
    <row r="51" spans="1:5">
      <c r="A51" s="519"/>
      <c r="B51" s="687"/>
      <c r="C51" s="678" t="s">
        <v>178</v>
      </c>
      <c r="D51" s="678"/>
      <c r="E51" s="515">
        <f>ESF!I49</f>
        <v>0</v>
      </c>
    </row>
    <row r="52" spans="1:5">
      <c r="A52" s="519"/>
      <c r="B52" s="687"/>
      <c r="C52" s="678" t="s">
        <v>179</v>
      </c>
      <c r="D52" s="678"/>
      <c r="E52" s="515">
        <f>ESF!I50</f>
        <v>0</v>
      </c>
    </row>
    <row r="53" spans="1:5">
      <c r="A53" s="519"/>
      <c r="B53" s="687"/>
      <c r="C53" s="680" t="s">
        <v>180</v>
      </c>
      <c r="D53" s="680"/>
      <c r="E53" s="520">
        <f>ESF!I52</f>
        <v>156384</v>
      </c>
    </row>
    <row r="54" spans="1:5">
      <c r="A54" s="519"/>
      <c r="B54" s="687"/>
      <c r="C54" s="678" t="s">
        <v>181</v>
      </c>
      <c r="D54" s="678"/>
      <c r="E54" s="515">
        <f>ESF!I54</f>
        <v>156384</v>
      </c>
    </row>
    <row r="55" spans="1:5">
      <c r="A55" s="519"/>
      <c r="B55" s="687"/>
      <c r="C55" s="678" t="s">
        <v>182</v>
      </c>
      <c r="D55" s="678"/>
      <c r="E55" s="515">
        <f>ESF!I55</f>
        <v>0</v>
      </c>
    </row>
    <row r="56" spans="1:5">
      <c r="A56" s="519"/>
      <c r="B56" s="687"/>
      <c r="C56" s="679" t="s">
        <v>183</v>
      </c>
      <c r="D56" s="679"/>
      <c r="E56" s="517">
        <f>ESF!I57</f>
        <v>11616947</v>
      </c>
    </row>
    <row r="57" spans="1:5">
      <c r="A57" s="519"/>
      <c r="B57" s="518"/>
      <c r="C57" s="679" t="s">
        <v>202</v>
      </c>
      <c r="D57" s="679"/>
      <c r="E57" s="517">
        <f>ESF!I59</f>
        <v>11921264</v>
      </c>
    </row>
    <row r="58" spans="1:5">
      <c r="A58" s="519"/>
      <c r="B58" s="518"/>
      <c r="C58" s="677" t="s">
        <v>188</v>
      </c>
      <c r="D58" s="677"/>
      <c r="E58" s="514">
        <v>2012</v>
      </c>
    </row>
    <row r="59" spans="1:5">
      <c r="A59" s="686" t="s">
        <v>198</v>
      </c>
      <c r="B59" s="687" t="s">
        <v>71</v>
      </c>
      <c r="C59" s="678" t="s">
        <v>73</v>
      </c>
      <c r="D59" s="678"/>
      <c r="E59" s="515">
        <f>ESF!E12</f>
        <v>34894</v>
      </c>
    </row>
    <row r="60" spans="1:5">
      <c r="A60" s="686"/>
      <c r="B60" s="687"/>
      <c r="C60" s="678" t="s">
        <v>88</v>
      </c>
      <c r="D60" s="678"/>
      <c r="E60" s="515">
        <f>ESF!E13</f>
        <v>30481</v>
      </c>
    </row>
    <row r="61" spans="1:5">
      <c r="A61" s="686"/>
      <c r="B61" s="687"/>
      <c r="C61" s="678" t="s">
        <v>103</v>
      </c>
      <c r="D61" s="678"/>
      <c r="E61" s="515">
        <f>ESF!E14</f>
        <v>445536</v>
      </c>
    </row>
    <row r="62" spans="1:5">
      <c r="A62" s="686"/>
      <c r="B62" s="687"/>
      <c r="C62" s="678" t="s">
        <v>190</v>
      </c>
      <c r="D62" s="678"/>
      <c r="E62" s="515">
        <f>ESF!E15</f>
        <v>0</v>
      </c>
    </row>
    <row r="63" spans="1:5">
      <c r="A63" s="686"/>
      <c r="B63" s="687"/>
      <c r="C63" s="678" t="s">
        <v>129</v>
      </c>
      <c r="D63" s="678"/>
      <c r="E63" s="515">
        <f>ESF!E16</f>
        <v>0</v>
      </c>
    </row>
    <row r="64" spans="1:5">
      <c r="A64" s="686"/>
      <c r="B64" s="687"/>
      <c r="C64" s="678" t="s">
        <v>130</v>
      </c>
      <c r="D64" s="678"/>
      <c r="E64" s="515">
        <f>ESF!E17</f>
        <v>0</v>
      </c>
    </row>
    <row r="65" spans="1:5">
      <c r="A65" s="686"/>
      <c r="B65" s="687"/>
      <c r="C65" s="678" t="s">
        <v>137</v>
      </c>
      <c r="D65" s="678"/>
      <c r="E65" s="515">
        <f>ESF!E18</f>
        <v>0</v>
      </c>
    </row>
    <row r="66" spans="1:5">
      <c r="A66" s="686"/>
      <c r="B66" s="516"/>
      <c r="C66" s="679" t="s">
        <v>148</v>
      </c>
      <c r="D66" s="679"/>
      <c r="E66" s="517">
        <f>ESF!E20</f>
        <v>510911</v>
      </c>
    </row>
    <row r="67" spans="1:5">
      <c r="A67" s="686"/>
      <c r="B67" s="687" t="s">
        <v>150</v>
      </c>
      <c r="C67" s="678" t="s">
        <v>152</v>
      </c>
      <c r="D67" s="678"/>
      <c r="E67" s="515">
        <f>ESF!E25</f>
        <v>0</v>
      </c>
    </row>
    <row r="68" spans="1:5">
      <c r="A68" s="686"/>
      <c r="B68" s="687"/>
      <c r="C68" s="678" t="s">
        <v>154</v>
      </c>
      <c r="D68" s="678"/>
      <c r="E68" s="515">
        <f>ESF!E26</f>
        <v>0</v>
      </c>
    </row>
    <row r="69" spans="1:5">
      <c r="A69" s="686"/>
      <c r="B69" s="687"/>
      <c r="C69" s="678" t="s">
        <v>156</v>
      </c>
      <c r="D69" s="678"/>
      <c r="E69" s="515">
        <f>ESF!E27</f>
        <v>11202118</v>
      </c>
    </row>
    <row r="70" spans="1:5">
      <c r="A70" s="686"/>
      <c r="B70" s="687"/>
      <c r="C70" s="678" t="s">
        <v>158</v>
      </c>
      <c r="D70" s="678"/>
      <c r="E70" s="515">
        <f>ESF!E28</f>
        <v>43504</v>
      </c>
    </row>
    <row r="71" spans="1:5">
      <c r="A71" s="686"/>
      <c r="B71" s="687"/>
      <c r="C71" s="678" t="s">
        <v>160</v>
      </c>
      <c r="D71" s="678"/>
      <c r="E71" s="515">
        <f>ESF!E29</f>
        <v>28627</v>
      </c>
    </row>
    <row r="72" spans="1:5">
      <c r="A72" s="686"/>
      <c r="B72" s="687"/>
      <c r="C72" s="678" t="s">
        <v>161</v>
      </c>
      <c r="D72" s="678"/>
      <c r="E72" s="515">
        <f>ESF!E30</f>
        <v>0</v>
      </c>
    </row>
    <row r="73" spans="1:5">
      <c r="A73" s="686"/>
      <c r="B73" s="687"/>
      <c r="C73" s="678" t="s">
        <v>163</v>
      </c>
      <c r="D73" s="678"/>
      <c r="E73" s="515">
        <f>ESF!E31</f>
        <v>0</v>
      </c>
    </row>
    <row r="74" spans="1:5">
      <c r="A74" s="686"/>
      <c r="B74" s="687"/>
      <c r="C74" s="678" t="s">
        <v>164</v>
      </c>
      <c r="D74" s="678"/>
      <c r="E74" s="515">
        <f>ESF!E32</f>
        <v>0</v>
      </c>
    </row>
    <row r="75" spans="1:5">
      <c r="A75" s="686"/>
      <c r="B75" s="687"/>
      <c r="C75" s="678" t="s">
        <v>166</v>
      </c>
      <c r="D75" s="678"/>
      <c r="E75" s="515">
        <f>ESF!E33</f>
        <v>0</v>
      </c>
    </row>
    <row r="76" spans="1:5">
      <c r="A76" s="686"/>
      <c r="B76" s="516"/>
      <c r="C76" s="679" t="s">
        <v>168</v>
      </c>
      <c r="D76" s="679"/>
      <c r="E76" s="517">
        <f>ESF!E35</f>
        <v>11274249</v>
      </c>
    </row>
    <row r="77" spans="1:5">
      <c r="A77" s="686"/>
      <c r="B77" s="518"/>
      <c r="C77" s="679" t="s">
        <v>199</v>
      </c>
      <c r="D77" s="679"/>
      <c r="E77" s="517">
        <f>ESF!E37</f>
        <v>11785160</v>
      </c>
    </row>
    <row r="78" spans="1:5">
      <c r="A78" s="686" t="s">
        <v>200</v>
      </c>
      <c r="B78" s="687" t="s">
        <v>72</v>
      </c>
      <c r="C78" s="678" t="s">
        <v>74</v>
      </c>
      <c r="D78" s="678"/>
      <c r="E78" s="515">
        <f>ESF!J12</f>
        <v>323916</v>
      </c>
    </row>
    <row r="79" spans="1:5">
      <c r="A79" s="686"/>
      <c r="B79" s="687"/>
      <c r="C79" s="678" t="s">
        <v>95</v>
      </c>
      <c r="D79" s="678"/>
      <c r="E79" s="515">
        <f>ESF!J13</f>
        <v>0</v>
      </c>
    </row>
    <row r="80" spans="1:5">
      <c r="A80" s="686"/>
      <c r="B80" s="687"/>
      <c r="C80" s="678" t="s">
        <v>104</v>
      </c>
      <c r="D80" s="678"/>
      <c r="E80" s="515">
        <f>ESF!J14</f>
        <v>0</v>
      </c>
    </row>
    <row r="81" spans="1:5">
      <c r="A81" s="686"/>
      <c r="B81" s="687"/>
      <c r="C81" s="678" t="s">
        <v>109</v>
      </c>
      <c r="D81" s="678"/>
      <c r="E81" s="515">
        <f>ESF!J15</f>
        <v>0</v>
      </c>
    </row>
    <row r="82" spans="1:5">
      <c r="A82" s="686"/>
      <c r="B82" s="687"/>
      <c r="C82" s="678" t="s">
        <v>110</v>
      </c>
      <c r="D82" s="678"/>
      <c r="E82" s="515">
        <f>ESF!J16</f>
        <v>0</v>
      </c>
    </row>
    <row r="83" spans="1:5">
      <c r="A83" s="686"/>
      <c r="B83" s="687"/>
      <c r="C83" s="678" t="s">
        <v>117</v>
      </c>
      <c r="D83" s="678"/>
      <c r="E83" s="515">
        <f>ESF!J17</f>
        <v>0</v>
      </c>
    </row>
    <row r="84" spans="1:5">
      <c r="A84" s="686"/>
      <c r="B84" s="687"/>
      <c r="C84" s="678" t="s">
        <v>133</v>
      </c>
      <c r="D84" s="678"/>
      <c r="E84" s="515">
        <f>ESF!J18</f>
        <v>0</v>
      </c>
    </row>
    <row r="85" spans="1:5">
      <c r="A85" s="686"/>
      <c r="B85" s="687"/>
      <c r="C85" s="678" t="s">
        <v>140</v>
      </c>
      <c r="D85" s="678"/>
      <c r="E85" s="515">
        <f>ESF!J19</f>
        <v>0</v>
      </c>
    </row>
    <row r="86" spans="1:5">
      <c r="A86" s="686"/>
      <c r="B86" s="516"/>
      <c r="C86" s="679" t="s">
        <v>147</v>
      </c>
      <c r="D86" s="679"/>
      <c r="E86" s="517">
        <f>ESF!J21</f>
        <v>323916</v>
      </c>
    </row>
    <row r="87" spans="1:5">
      <c r="A87" s="686"/>
      <c r="B87" s="687" t="s">
        <v>149</v>
      </c>
      <c r="C87" s="678" t="s">
        <v>151</v>
      </c>
      <c r="D87" s="678"/>
      <c r="E87" s="515">
        <f>ESF!J25</f>
        <v>0</v>
      </c>
    </row>
    <row r="88" spans="1:5">
      <c r="A88" s="686"/>
      <c r="B88" s="687"/>
      <c r="C88" s="678" t="s">
        <v>153</v>
      </c>
      <c r="D88" s="678"/>
      <c r="E88" s="515">
        <f>ESF!J26</f>
        <v>0</v>
      </c>
    </row>
    <row r="89" spans="1:5">
      <c r="A89" s="686"/>
      <c r="B89" s="687"/>
      <c r="C89" s="678" t="s">
        <v>155</v>
      </c>
      <c r="D89" s="678"/>
      <c r="E89" s="515">
        <f>ESF!J27</f>
        <v>0</v>
      </c>
    </row>
    <row r="90" spans="1:5">
      <c r="A90" s="686"/>
      <c r="B90" s="687"/>
      <c r="C90" s="678" t="s">
        <v>157</v>
      </c>
      <c r="D90" s="678"/>
      <c r="E90" s="515">
        <f>ESF!J28</f>
        <v>0</v>
      </c>
    </row>
    <row r="91" spans="1:5">
      <c r="A91" s="686"/>
      <c r="B91" s="687"/>
      <c r="C91" s="678" t="s">
        <v>159</v>
      </c>
      <c r="D91" s="678"/>
      <c r="E91" s="515">
        <f>ESF!J29</f>
        <v>0</v>
      </c>
    </row>
    <row r="92" spans="1:5">
      <c r="A92" s="686"/>
      <c r="B92" s="687"/>
      <c r="C92" s="678" t="s">
        <v>162</v>
      </c>
      <c r="D92" s="678"/>
      <c r="E92" s="515">
        <f>ESF!J30</f>
        <v>0</v>
      </c>
    </row>
    <row r="93" spans="1:5">
      <c r="A93" s="686"/>
      <c r="B93" s="518"/>
      <c r="C93" s="679" t="s">
        <v>165</v>
      </c>
      <c r="D93" s="679"/>
      <c r="E93" s="517">
        <f>ESF!J32</f>
        <v>0</v>
      </c>
    </row>
    <row r="94" spans="1:5">
      <c r="A94" s="686"/>
      <c r="B94" s="518"/>
      <c r="C94" s="679" t="s">
        <v>201</v>
      </c>
      <c r="D94" s="679"/>
      <c r="E94" s="517">
        <f>ESF!J34</f>
        <v>323916</v>
      </c>
    </row>
    <row r="95" spans="1:5">
      <c r="A95" s="519"/>
      <c r="B95" s="687" t="s">
        <v>169</v>
      </c>
      <c r="C95" s="680" t="s">
        <v>171</v>
      </c>
      <c r="D95" s="680"/>
      <c r="E95" s="520">
        <f>ESF!J38</f>
        <v>11335276</v>
      </c>
    </row>
    <row r="96" spans="1:5">
      <c r="A96" s="519"/>
      <c r="B96" s="687"/>
      <c r="C96" s="678" t="s">
        <v>38</v>
      </c>
      <c r="D96" s="678"/>
      <c r="E96" s="515">
        <f>ESF!J40</f>
        <v>0</v>
      </c>
    </row>
    <row r="97" spans="1:5">
      <c r="A97" s="519"/>
      <c r="B97" s="687"/>
      <c r="C97" s="678" t="s">
        <v>172</v>
      </c>
      <c r="D97" s="678"/>
      <c r="E97" s="515">
        <f>ESF!J41</f>
        <v>0</v>
      </c>
    </row>
    <row r="98" spans="1:5">
      <c r="A98" s="519"/>
      <c r="B98" s="687"/>
      <c r="C98" s="678" t="s">
        <v>173</v>
      </c>
      <c r="D98" s="678"/>
      <c r="E98" s="515">
        <f>ESF!J42</f>
        <v>11335276</v>
      </c>
    </row>
    <row r="99" spans="1:5">
      <c r="A99" s="519"/>
      <c r="B99" s="687"/>
      <c r="C99" s="680" t="s">
        <v>174</v>
      </c>
      <c r="D99" s="680"/>
      <c r="E99" s="520">
        <f>ESF!J44</f>
        <v>-205762</v>
      </c>
    </row>
    <row r="100" spans="1:5">
      <c r="A100" s="519"/>
      <c r="B100" s="687"/>
      <c r="C100" s="678" t="s">
        <v>192</v>
      </c>
      <c r="D100" s="678"/>
      <c r="E100" s="515">
        <f>ESF!J46</f>
        <v>-205762</v>
      </c>
    </row>
    <row r="101" spans="1:5">
      <c r="A101" s="519"/>
      <c r="B101" s="687"/>
      <c r="C101" s="678" t="s">
        <v>176</v>
      </c>
      <c r="D101" s="678"/>
      <c r="E101" s="515">
        <f>ESF!J47</f>
        <v>0</v>
      </c>
    </row>
    <row r="102" spans="1:5">
      <c r="A102" s="519"/>
      <c r="B102" s="687"/>
      <c r="C102" s="678" t="s">
        <v>177</v>
      </c>
      <c r="D102" s="678"/>
      <c r="E102" s="515">
        <f>ESF!J48</f>
        <v>0</v>
      </c>
    </row>
    <row r="103" spans="1:5">
      <c r="A103" s="519"/>
      <c r="B103" s="687"/>
      <c r="C103" s="678" t="s">
        <v>178</v>
      </c>
      <c r="D103" s="678"/>
      <c r="E103" s="515">
        <f>ESF!J49</f>
        <v>0</v>
      </c>
    </row>
    <row r="104" spans="1:5">
      <c r="A104" s="519"/>
      <c r="B104" s="687"/>
      <c r="C104" s="678" t="s">
        <v>179</v>
      </c>
      <c r="D104" s="678"/>
      <c r="E104" s="515">
        <f>ESF!J50</f>
        <v>0</v>
      </c>
    </row>
    <row r="105" spans="1:5">
      <c r="A105" s="519"/>
      <c r="B105" s="687"/>
      <c r="C105" s="680" t="s">
        <v>180</v>
      </c>
      <c r="D105" s="680"/>
      <c r="E105" s="520">
        <f>ESF!J52</f>
        <v>331730</v>
      </c>
    </row>
    <row r="106" spans="1:5">
      <c r="A106" s="519"/>
      <c r="B106" s="687"/>
      <c r="C106" s="678" t="s">
        <v>181</v>
      </c>
      <c r="D106" s="678"/>
      <c r="E106" s="515">
        <f>ESF!J54</f>
        <v>331730</v>
      </c>
    </row>
    <row r="107" spans="1:5">
      <c r="A107" s="519"/>
      <c r="B107" s="687"/>
      <c r="C107" s="678" t="s">
        <v>182</v>
      </c>
      <c r="D107" s="678"/>
      <c r="E107" s="515">
        <f>ESF!J55</f>
        <v>0</v>
      </c>
    </row>
    <row r="108" spans="1:5">
      <c r="A108" s="519"/>
      <c r="B108" s="687"/>
      <c r="C108" s="679" t="s">
        <v>183</v>
      </c>
      <c r="D108" s="679"/>
      <c r="E108" s="517">
        <f>ESF!J57</f>
        <v>11461244</v>
      </c>
    </row>
    <row r="109" spans="1:5">
      <c r="A109" s="519"/>
      <c r="B109" s="518"/>
      <c r="C109" s="679" t="s">
        <v>202</v>
      </c>
      <c r="D109" s="679"/>
      <c r="E109" s="517">
        <f>ESF!J59</f>
        <v>11785160</v>
      </c>
    </row>
    <row r="110" spans="1:5">
      <c r="A110" s="519"/>
      <c r="B110" s="518"/>
      <c r="C110" s="684" t="s">
        <v>203</v>
      </c>
      <c r="D110" s="521" t="s">
        <v>204</v>
      </c>
      <c r="E110" s="520" t="str">
        <f>ESF!C65</f>
        <v xml:space="preserve"> </v>
      </c>
    </row>
    <row r="111" spans="1:5">
      <c r="A111" s="519"/>
      <c r="B111" s="518"/>
      <c r="C111" s="685"/>
      <c r="D111" s="521" t="s">
        <v>205</v>
      </c>
      <c r="E111" s="520" t="str">
        <f>ESF!C66</f>
        <v xml:space="preserve"> </v>
      </c>
    </row>
    <row r="112" spans="1:5">
      <c r="A112" s="519"/>
      <c r="B112" s="518"/>
      <c r="C112" s="685" t="s">
        <v>206</v>
      </c>
      <c r="D112" s="521" t="s">
        <v>204</v>
      </c>
      <c r="E112" s="520" t="str">
        <f>ESF!G65</f>
        <v xml:space="preserve"> </v>
      </c>
    </row>
    <row r="113" spans="1:5">
      <c r="A113" s="519"/>
      <c r="B113" s="518"/>
      <c r="C113" s="685"/>
      <c r="D113" s="521" t="s">
        <v>205</v>
      </c>
      <c r="E113" s="520" t="str">
        <f>ESF!G66</f>
        <v xml:space="preserve"> </v>
      </c>
    </row>
    <row r="114" spans="1:5">
      <c r="A114" s="676" t="s">
        <v>193</v>
      </c>
      <c r="B114" s="676"/>
      <c r="C114" s="676"/>
      <c r="D114" s="676"/>
      <c r="E114" s="511" t="e">
        <f>ECSF!#REF!</f>
        <v>#REF!</v>
      </c>
    </row>
    <row r="115" spans="1:5" ht="23.25">
      <c r="A115" s="676" t="s">
        <v>194</v>
      </c>
      <c r="B115" s="676"/>
      <c r="C115" s="676"/>
      <c r="D115" s="676"/>
      <c r="E115" s="511" t="str">
        <f>ECSF!C1</f>
        <v>Nombre del Ente Público</v>
      </c>
    </row>
    <row r="116" spans="1:5">
      <c r="A116" s="676" t="s">
        <v>195</v>
      </c>
      <c r="B116" s="676"/>
      <c r="C116" s="676"/>
      <c r="D116" s="676"/>
      <c r="E116" s="512"/>
    </row>
    <row r="117" spans="1:5">
      <c r="A117" s="676" t="s">
        <v>196</v>
      </c>
      <c r="B117" s="676"/>
      <c r="C117" s="676"/>
      <c r="D117" s="676"/>
      <c r="E117" t="s">
        <v>207</v>
      </c>
    </row>
    <row r="118" spans="1:5">
      <c r="B118" s="682" t="s">
        <v>208</v>
      </c>
      <c r="C118" s="680" t="s">
        <v>189</v>
      </c>
      <c r="D118" s="680"/>
      <c r="E118" s="522">
        <f>ECSF!D8</f>
        <v>70406</v>
      </c>
    </row>
    <row r="119" spans="1:5">
      <c r="B119" s="682"/>
      <c r="C119" s="680" t="s">
        <v>71</v>
      </c>
      <c r="D119" s="680"/>
      <c r="E119" s="522">
        <f>ECSF!D10</f>
        <v>70406</v>
      </c>
    </row>
    <row r="120" spans="1:5">
      <c r="B120" s="682"/>
      <c r="C120" s="678" t="s">
        <v>73</v>
      </c>
      <c r="D120" s="678"/>
      <c r="E120" s="523">
        <f>ECSF!D12</f>
        <v>70406</v>
      </c>
    </row>
    <row r="121" spans="1:5">
      <c r="B121" s="682"/>
      <c r="C121" s="678" t="s">
        <v>88</v>
      </c>
      <c r="D121" s="678"/>
      <c r="E121" s="523">
        <f>ECSF!D13</f>
        <v>0</v>
      </c>
    </row>
    <row r="122" spans="1:5">
      <c r="B122" s="682"/>
      <c r="C122" s="678" t="s">
        <v>103</v>
      </c>
      <c r="D122" s="678"/>
      <c r="E122" s="523">
        <f>ECSF!D14</f>
        <v>0</v>
      </c>
    </row>
    <row r="123" spans="1:5">
      <c r="B123" s="682"/>
      <c r="C123" s="678" t="s">
        <v>190</v>
      </c>
      <c r="D123" s="678"/>
      <c r="E123" s="523">
        <f>ECSF!D15</f>
        <v>0</v>
      </c>
    </row>
    <row r="124" spans="1:5">
      <c r="B124" s="682"/>
      <c r="C124" s="678" t="s">
        <v>129</v>
      </c>
      <c r="D124" s="678"/>
      <c r="E124" s="523">
        <f>ECSF!D16</f>
        <v>0</v>
      </c>
    </row>
    <row r="125" spans="1:5">
      <c r="B125" s="682"/>
      <c r="C125" s="678" t="s">
        <v>130</v>
      </c>
      <c r="D125" s="678"/>
      <c r="E125" s="523">
        <f>ECSF!D17</f>
        <v>0</v>
      </c>
    </row>
    <row r="126" spans="1:5">
      <c r="B126" s="682"/>
      <c r="C126" s="678" t="s">
        <v>137</v>
      </c>
      <c r="D126" s="678"/>
      <c r="E126" s="523">
        <f>ECSF!D18</f>
        <v>0</v>
      </c>
    </row>
    <row r="127" spans="1:5">
      <c r="B127" s="682"/>
      <c r="C127" s="680" t="s">
        <v>150</v>
      </c>
      <c r="D127" s="680"/>
      <c r="E127" s="522">
        <f>ECSF!D20</f>
        <v>0</v>
      </c>
    </row>
    <row r="128" spans="1:5">
      <c r="B128" s="682"/>
      <c r="C128" s="678" t="s">
        <v>152</v>
      </c>
      <c r="D128" s="678"/>
      <c r="E128" s="523">
        <f>ECSF!D22</f>
        <v>0</v>
      </c>
    </row>
    <row r="129" spans="2:5">
      <c r="B129" s="682"/>
      <c r="C129" s="678" t="s">
        <v>154</v>
      </c>
      <c r="D129" s="678"/>
      <c r="E129" s="523">
        <f>ECSF!D23</f>
        <v>0</v>
      </c>
    </row>
    <row r="130" spans="2:5">
      <c r="B130" s="682"/>
      <c r="C130" s="678" t="s">
        <v>156</v>
      </c>
      <c r="D130" s="678"/>
      <c r="E130" s="523">
        <f>ECSF!D24</f>
        <v>0</v>
      </c>
    </row>
    <row r="131" spans="2:5">
      <c r="B131" s="682"/>
      <c r="C131" s="678" t="s">
        <v>158</v>
      </c>
      <c r="D131" s="678"/>
      <c r="E131" s="523">
        <f>ECSF!D25</f>
        <v>0</v>
      </c>
    </row>
    <row r="132" spans="2:5">
      <c r="B132" s="682"/>
      <c r="C132" s="678" t="s">
        <v>160</v>
      </c>
      <c r="D132" s="678"/>
      <c r="E132" s="523">
        <f>ECSF!D26</f>
        <v>0</v>
      </c>
    </row>
    <row r="133" spans="2:5">
      <c r="B133" s="682"/>
      <c r="C133" s="678" t="s">
        <v>161</v>
      </c>
      <c r="D133" s="678"/>
      <c r="E133" s="523">
        <f>ECSF!D27</f>
        <v>0</v>
      </c>
    </row>
    <row r="134" spans="2:5">
      <c r="B134" s="682"/>
      <c r="C134" s="678" t="s">
        <v>163</v>
      </c>
      <c r="D134" s="678"/>
      <c r="E134" s="523">
        <f>ECSF!D28</f>
        <v>0</v>
      </c>
    </row>
    <row r="135" spans="2:5">
      <c r="B135" s="682"/>
      <c r="C135" s="678" t="s">
        <v>164</v>
      </c>
      <c r="D135" s="678"/>
      <c r="E135" s="523">
        <f>ECSF!D29</f>
        <v>0</v>
      </c>
    </row>
    <row r="136" spans="2:5">
      <c r="B136" s="682"/>
      <c r="C136" s="678" t="s">
        <v>166</v>
      </c>
      <c r="D136" s="678"/>
      <c r="E136" s="523">
        <f>ECSF!D30</f>
        <v>0</v>
      </c>
    </row>
    <row r="137" spans="2:5">
      <c r="B137" s="682"/>
      <c r="C137" s="680" t="s">
        <v>70</v>
      </c>
      <c r="D137" s="680"/>
      <c r="E137" s="522">
        <f>ECSF!I8</f>
        <v>0</v>
      </c>
    </row>
    <row r="138" spans="2:5">
      <c r="B138" s="682"/>
      <c r="C138" s="680" t="s">
        <v>72</v>
      </c>
      <c r="D138" s="680"/>
      <c r="E138" s="522">
        <f>ECSF!I10</f>
        <v>0</v>
      </c>
    </row>
    <row r="139" spans="2:5">
      <c r="B139" s="682"/>
      <c r="C139" s="678" t="s">
        <v>74</v>
      </c>
      <c r="D139" s="678"/>
      <c r="E139" s="523">
        <f>ECSF!I12</f>
        <v>0</v>
      </c>
    </row>
    <row r="140" spans="2:5">
      <c r="B140" s="682"/>
      <c r="C140" s="678" t="s">
        <v>95</v>
      </c>
      <c r="D140" s="678"/>
      <c r="E140" s="523">
        <f>ECSF!I13</f>
        <v>0</v>
      </c>
    </row>
    <row r="141" spans="2:5">
      <c r="B141" s="682"/>
      <c r="C141" s="678" t="s">
        <v>104</v>
      </c>
      <c r="D141" s="678"/>
      <c r="E141" s="523">
        <f>ECSF!I14</f>
        <v>0</v>
      </c>
    </row>
    <row r="142" spans="2:5">
      <c r="B142" s="682"/>
      <c r="C142" s="678" t="s">
        <v>109</v>
      </c>
      <c r="D142" s="678"/>
      <c r="E142" s="523">
        <f>ECSF!I15</f>
        <v>0</v>
      </c>
    </row>
    <row r="143" spans="2:5">
      <c r="B143" s="682"/>
      <c r="C143" s="678" t="s">
        <v>110</v>
      </c>
      <c r="D143" s="678"/>
      <c r="E143" s="523">
        <f>ECSF!I16</f>
        <v>0</v>
      </c>
    </row>
    <row r="144" spans="2:5">
      <c r="B144" s="682"/>
      <c r="C144" s="678" t="s">
        <v>117</v>
      </c>
      <c r="D144" s="678"/>
      <c r="E144" s="523">
        <f>ECSF!I17</f>
        <v>0</v>
      </c>
    </row>
    <row r="145" spans="2:5">
      <c r="B145" s="682"/>
      <c r="C145" s="678" t="s">
        <v>133</v>
      </c>
      <c r="D145" s="678"/>
      <c r="E145" s="523">
        <f>ECSF!I18</f>
        <v>0</v>
      </c>
    </row>
    <row r="146" spans="2:5">
      <c r="B146" s="682"/>
      <c r="C146" s="678" t="s">
        <v>140</v>
      </c>
      <c r="D146" s="678"/>
      <c r="E146" s="523">
        <f>ECSF!I19</f>
        <v>0</v>
      </c>
    </row>
    <row r="147" spans="2:5">
      <c r="B147" s="682"/>
      <c r="C147" s="681" t="s">
        <v>149</v>
      </c>
      <c r="D147" s="681"/>
      <c r="E147" s="522">
        <f>ECSF!I21</f>
        <v>0</v>
      </c>
    </row>
    <row r="148" spans="2:5">
      <c r="B148" s="682"/>
      <c r="C148" s="678" t="s">
        <v>151</v>
      </c>
      <c r="D148" s="678"/>
      <c r="E148" s="523">
        <f>ECSF!I23</f>
        <v>0</v>
      </c>
    </row>
    <row r="149" spans="2:5">
      <c r="B149" s="682"/>
      <c r="C149" s="678" t="s">
        <v>153</v>
      </c>
      <c r="D149" s="678"/>
      <c r="E149" s="523">
        <f>ECSF!I24</f>
        <v>0</v>
      </c>
    </row>
    <row r="150" spans="2:5">
      <c r="B150" s="682"/>
      <c r="C150" s="678" t="s">
        <v>155</v>
      </c>
      <c r="D150" s="678"/>
      <c r="E150" s="523">
        <f>ECSF!I25</f>
        <v>0</v>
      </c>
    </row>
    <row r="151" spans="2:5">
      <c r="B151" s="682"/>
      <c r="C151" s="678" t="s">
        <v>157</v>
      </c>
      <c r="D151" s="678"/>
      <c r="E151" s="523">
        <f>ECSF!I26</f>
        <v>0</v>
      </c>
    </row>
    <row r="152" spans="2:5">
      <c r="B152" s="682"/>
      <c r="C152" s="678" t="s">
        <v>159</v>
      </c>
      <c r="D152" s="678"/>
      <c r="E152" s="523">
        <f>ECSF!I27</f>
        <v>0</v>
      </c>
    </row>
    <row r="153" spans="2:5">
      <c r="B153" s="682"/>
      <c r="C153" s="678" t="s">
        <v>162</v>
      </c>
      <c r="D153" s="678"/>
      <c r="E153" s="523">
        <f>ECSF!I28</f>
        <v>0</v>
      </c>
    </row>
    <row r="154" spans="2:5">
      <c r="B154" s="682"/>
      <c r="C154" s="680" t="s">
        <v>169</v>
      </c>
      <c r="D154" s="680"/>
      <c r="E154" s="522">
        <f>ECSF!I30</f>
        <v>331049</v>
      </c>
    </row>
    <row r="155" spans="2:5">
      <c r="B155" s="682"/>
      <c r="C155" s="680" t="s">
        <v>171</v>
      </c>
      <c r="D155" s="680"/>
      <c r="E155" s="522">
        <f>ECSF!I32</f>
        <v>0</v>
      </c>
    </row>
    <row r="156" spans="2:5">
      <c r="B156" s="682"/>
      <c r="C156" s="678" t="s">
        <v>38</v>
      </c>
      <c r="D156" s="678"/>
      <c r="E156" s="523">
        <f>ECSF!I34</f>
        <v>0</v>
      </c>
    </row>
    <row r="157" spans="2:5">
      <c r="B157" s="682"/>
      <c r="C157" s="678" t="s">
        <v>172</v>
      </c>
      <c r="D157" s="678"/>
      <c r="E157" s="523">
        <f>ECSF!I35</f>
        <v>0</v>
      </c>
    </row>
    <row r="158" spans="2:5">
      <c r="B158" s="682"/>
      <c r="C158" s="678" t="s">
        <v>173</v>
      </c>
      <c r="D158" s="678"/>
      <c r="E158" s="523">
        <f>ECSF!I36</f>
        <v>0</v>
      </c>
    </row>
    <row r="159" spans="2:5">
      <c r="B159" s="682"/>
      <c r="C159" s="680" t="s">
        <v>174</v>
      </c>
      <c r="D159" s="680"/>
      <c r="E159" s="522">
        <f>ECSF!I38</f>
        <v>331049</v>
      </c>
    </row>
    <row r="160" spans="2:5">
      <c r="B160" s="682"/>
      <c r="C160" s="678" t="s">
        <v>192</v>
      </c>
      <c r="D160" s="678"/>
      <c r="E160" s="523">
        <f>ECSF!I40</f>
        <v>331049</v>
      </c>
    </row>
    <row r="161" spans="2:5">
      <c r="B161" s="682"/>
      <c r="C161" s="678" t="s">
        <v>176</v>
      </c>
      <c r="D161" s="678"/>
      <c r="E161" s="523">
        <f>ECSF!I41</f>
        <v>0</v>
      </c>
    </row>
    <row r="162" spans="2:5">
      <c r="B162" s="682"/>
      <c r="C162" s="678" t="s">
        <v>177</v>
      </c>
      <c r="D162" s="678"/>
      <c r="E162" s="523">
        <f>ECSF!I42</f>
        <v>0</v>
      </c>
    </row>
    <row r="163" spans="2:5">
      <c r="B163" s="682"/>
      <c r="C163" s="678" t="s">
        <v>178</v>
      </c>
      <c r="D163" s="678"/>
      <c r="E163" s="523">
        <f>ECSF!I43</f>
        <v>0</v>
      </c>
    </row>
    <row r="164" spans="2:5">
      <c r="B164" s="682"/>
      <c r="C164" s="678" t="s">
        <v>179</v>
      </c>
      <c r="D164" s="678"/>
      <c r="E164" s="523">
        <f>ECSF!I44</f>
        <v>0</v>
      </c>
    </row>
    <row r="165" spans="2:5">
      <c r="B165" s="682"/>
      <c r="C165" s="680" t="s">
        <v>180</v>
      </c>
      <c r="D165" s="680"/>
      <c r="E165" s="522">
        <f>ECSF!I46</f>
        <v>0</v>
      </c>
    </row>
    <row r="166" spans="2:5">
      <c r="B166" s="682"/>
      <c r="C166" s="678" t="s">
        <v>181</v>
      </c>
      <c r="D166" s="678"/>
      <c r="E166" s="523">
        <f>ECSF!I48</f>
        <v>0</v>
      </c>
    </row>
    <row r="167" spans="2:5" ht="15" customHeight="1">
      <c r="B167" s="683"/>
      <c r="C167" s="678" t="s">
        <v>182</v>
      </c>
      <c r="D167" s="678"/>
      <c r="E167" s="523">
        <f>ECSF!I49</f>
        <v>0</v>
      </c>
    </row>
    <row r="168" spans="2:5">
      <c r="B168" s="682" t="s">
        <v>209</v>
      </c>
      <c r="C168" s="680" t="s">
        <v>189</v>
      </c>
      <c r="D168" s="680"/>
      <c r="E168" s="522">
        <f>ECSF!E8</f>
        <v>206510</v>
      </c>
    </row>
    <row r="169" spans="2:5" ht="15" customHeight="1">
      <c r="B169" s="682"/>
      <c r="C169" s="680" t="s">
        <v>71</v>
      </c>
      <c r="D169" s="680"/>
      <c r="E169" s="522">
        <f>ECSF!E10</f>
        <v>135283</v>
      </c>
    </row>
    <row r="170" spans="2:5" ht="15" customHeight="1">
      <c r="B170" s="682"/>
      <c r="C170" s="678" t="s">
        <v>73</v>
      </c>
      <c r="D170" s="678"/>
      <c r="E170" s="523">
        <f>ECSF!E12</f>
        <v>0</v>
      </c>
    </row>
    <row r="171" spans="2:5" ht="15" customHeight="1">
      <c r="B171" s="682"/>
      <c r="C171" s="678" t="s">
        <v>88</v>
      </c>
      <c r="D171" s="678"/>
      <c r="E171" s="523">
        <f>ECSF!E13</f>
        <v>6376</v>
      </c>
    </row>
    <row r="172" spans="2:5">
      <c r="B172" s="682"/>
      <c r="C172" s="678" t="s">
        <v>103</v>
      </c>
      <c r="D172" s="678"/>
      <c r="E172" s="523">
        <f>ECSF!E14</f>
        <v>128907</v>
      </c>
    </row>
    <row r="173" spans="2:5">
      <c r="B173" s="682"/>
      <c r="C173" s="678" t="s">
        <v>190</v>
      </c>
      <c r="D173" s="678"/>
      <c r="E173" s="523">
        <f>ECSF!E15</f>
        <v>0</v>
      </c>
    </row>
    <row r="174" spans="2:5" ht="15" customHeight="1">
      <c r="B174" s="682"/>
      <c r="C174" s="678" t="s">
        <v>129</v>
      </c>
      <c r="D174" s="678"/>
      <c r="E174" s="523">
        <f>ECSF!E16</f>
        <v>0</v>
      </c>
    </row>
    <row r="175" spans="2:5" ht="15" customHeight="1">
      <c r="B175" s="682"/>
      <c r="C175" s="678" t="s">
        <v>130</v>
      </c>
      <c r="D175" s="678"/>
      <c r="E175" s="523">
        <f>ECSF!E17</f>
        <v>0</v>
      </c>
    </row>
    <row r="176" spans="2:5">
      <c r="B176" s="682"/>
      <c r="C176" s="678" t="s">
        <v>137</v>
      </c>
      <c r="D176" s="678"/>
      <c r="E176" s="523">
        <f>ECSF!E18</f>
        <v>0</v>
      </c>
    </row>
    <row r="177" spans="2:5" ht="15" customHeight="1">
      <c r="B177" s="682"/>
      <c r="C177" s="680" t="s">
        <v>150</v>
      </c>
      <c r="D177" s="680"/>
      <c r="E177" s="522">
        <f>ECSF!E20</f>
        <v>71227</v>
      </c>
    </row>
    <row r="178" spans="2:5">
      <c r="B178" s="682"/>
      <c r="C178" s="678" t="s">
        <v>152</v>
      </c>
      <c r="D178" s="678"/>
      <c r="E178" s="523">
        <f>ECSF!E22</f>
        <v>0</v>
      </c>
    </row>
    <row r="179" spans="2:5" ht="15" customHeight="1">
      <c r="B179" s="682"/>
      <c r="C179" s="678" t="s">
        <v>154</v>
      </c>
      <c r="D179" s="678"/>
      <c r="E179" s="523">
        <f>ECSF!E23</f>
        <v>0</v>
      </c>
    </row>
    <row r="180" spans="2:5" ht="15" customHeight="1">
      <c r="B180" s="682"/>
      <c r="C180" s="678" t="s">
        <v>156</v>
      </c>
      <c r="D180" s="678"/>
      <c r="E180" s="523">
        <f>ECSF!E24</f>
        <v>34812</v>
      </c>
    </row>
    <row r="181" spans="2:5" ht="15" customHeight="1">
      <c r="B181" s="682"/>
      <c r="C181" s="678" t="s">
        <v>158</v>
      </c>
      <c r="D181" s="678"/>
      <c r="E181" s="523">
        <f>ECSF!E25</f>
        <v>0</v>
      </c>
    </row>
    <row r="182" spans="2:5" ht="15" customHeight="1">
      <c r="B182" s="682"/>
      <c r="C182" s="678" t="s">
        <v>160</v>
      </c>
      <c r="D182" s="678"/>
      <c r="E182" s="523">
        <f>ECSF!E26</f>
        <v>36415</v>
      </c>
    </row>
    <row r="183" spans="2:5" ht="15" customHeight="1">
      <c r="B183" s="682"/>
      <c r="C183" s="678" t="s">
        <v>161</v>
      </c>
      <c r="D183" s="678"/>
      <c r="E183" s="523">
        <f>ECSF!E27</f>
        <v>0</v>
      </c>
    </row>
    <row r="184" spans="2:5" ht="15" customHeight="1">
      <c r="B184" s="682"/>
      <c r="C184" s="678" t="s">
        <v>163</v>
      </c>
      <c r="D184" s="678"/>
      <c r="E184" s="523">
        <f>ECSF!E28</f>
        <v>0</v>
      </c>
    </row>
    <row r="185" spans="2:5" ht="15" customHeight="1">
      <c r="B185" s="682"/>
      <c r="C185" s="678" t="s">
        <v>164</v>
      </c>
      <c r="D185" s="678"/>
      <c r="E185" s="523">
        <f>ECSF!E29</f>
        <v>0</v>
      </c>
    </row>
    <row r="186" spans="2:5" ht="15" customHeight="1">
      <c r="B186" s="682"/>
      <c r="C186" s="678" t="s">
        <v>166</v>
      </c>
      <c r="D186" s="678"/>
      <c r="E186" s="523">
        <f>ECSF!E30</f>
        <v>0</v>
      </c>
    </row>
    <row r="187" spans="2:5" ht="15" customHeight="1">
      <c r="B187" s="682"/>
      <c r="C187" s="680" t="s">
        <v>70</v>
      </c>
      <c r="D187" s="680"/>
      <c r="E187" s="522">
        <f>ECSF!J8</f>
        <v>19599</v>
      </c>
    </row>
    <row r="188" spans="2:5">
      <c r="B188" s="682"/>
      <c r="C188" s="680" t="s">
        <v>72</v>
      </c>
      <c r="D188" s="680"/>
      <c r="E188" s="522">
        <f>ECSF!J10</f>
        <v>19599</v>
      </c>
    </row>
    <row r="189" spans="2:5">
      <c r="B189" s="682"/>
      <c r="C189" s="678" t="s">
        <v>74</v>
      </c>
      <c r="D189" s="678"/>
      <c r="E189" s="523">
        <f>ECSF!J12</f>
        <v>19599</v>
      </c>
    </row>
    <row r="190" spans="2:5">
      <c r="B190" s="682"/>
      <c r="C190" s="678" t="s">
        <v>95</v>
      </c>
      <c r="D190" s="678"/>
      <c r="E190" s="523">
        <f>ECSF!J13</f>
        <v>0</v>
      </c>
    </row>
    <row r="191" spans="2:5" ht="15" customHeight="1">
      <c r="B191" s="682"/>
      <c r="C191" s="678" t="s">
        <v>104</v>
      </c>
      <c r="D191" s="678"/>
      <c r="E191" s="523">
        <f>ECSF!J14</f>
        <v>0</v>
      </c>
    </row>
    <row r="192" spans="2:5">
      <c r="B192" s="682"/>
      <c r="C192" s="678" t="s">
        <v>109</v>
      </c>
      <c r="D192" s="678"/>
      <c r="E192" s="523">
        <f>ECSF!J15</f>
        <v>0</v>
      </c>
    </row>
    <row r="193" spans="2:5" ht="15" customHeight="1">
      <c r="B193" s="682"/>
      <c r="C193" s="678" t="s">
        <v>110</v>
      </c>
      <c r="D193" s="678"/>
      <c r="E193" s="523">
        <f>ECSF!J16</f>
        <v>0</v>
      </c>
    </row>
    <row r="194" spans="2:5" ht="15" customHeight="1">
      <c r="B194" s="682"/>
      <c r="C194" s="678" t="s">
        <v>117</v>
      </c>
      <c r="D194" s="678"/>
      <c r="E194" s="523">
        <f>ECSF!J17</f>
        <v>0</v>
      </c>
    </row>
    <row r="195" spans="2:5" ht="15" customHeight="1">
      <c r="B195" s="682"/>
      <c r="C195" s="678" t="s">
        <v>133</v>
      </c>
      <c r="D195" s="678"/>
      <c r="E195" s="523">
        <f>ECSF!J18</f>
        <v>0</v>
      </c>
    </row>
    <row r="196" spans="2:5" ht="15" customHeight="1">
      <c r="B196" s="682"/>
      <c r="C196" s="678" t="s">
        <v>140</v>
      </c>
      <c r="D196" s="678"/>
      <c r="E196" s="523">
        <f>ECSF!J19</f>
        <v>0</v>
      </c>
    </row>
    <row r="197" spans="2:5" ht="15" customHeight="1">
      <c r="B197" s="682"/>
      <c r="C197" s="681" t="s">
        <v>149</v>
      </c>
      <c r="D197" s="681"/>
      <c r="E197" s="522">
        <f>ECSF!J21</f>
        <v>0</v>
      </c>
    </row>
    <row r="198" spans="2:5" ht="15" customHeight="1">
      <c r="B198" s="682"/>
      <c r="C198" s="678" t="s">
        <v>151</v>
      </c>
      <c r="D198" s="678"/>
      <c r="E198" s="523">
        <f>ECSF!J23</f>
        <v>0</v>
      </c>
    </row>
    <row r="199" spans="2:5" ht="15" customHeight="1">
      <c r="B199" s="682"/>
      <c r="C199" s="678" t="s">
        <v>153</v>
      </c>
      <c r="D199" s="678"/>
      <c r="E199" s="523">
        <f>ECSF!J24</f>
        <v>0</v>
      </c>
    </row>
    <row r="200" spans="2:5" ht="15" customHeight="1">
      <c r="B200" s="682"/>
      <c r="C200" s="678" t="s">
        <v>155</v>
      </c>
      <c r="D200" s="678"/>
      <c r="E200" s="523">
        <f>ECSF!J25</f>
        <v>0</v>
      </c>
    </row>
    <row r="201" spans="2:5">
      <c r="B201" s="682"/>
      <c r="C201" s="678" t="s">
        <v>157</v>
      </c>
      <c r="D201" s="678"/>
      <c r="E201" s="523">
        <f>ECSF!J26</f>
        <v>0</v>
      </c>
    </row>
    <row r="202" spans="2:5" ht="15" customHeight="1">
      <c r="B202" s="682"/>
      <c r="C202" s="678" t="s">
        <v>159</v>
      </c>
      <c r="D202" s="678"/>
      <c r="E202" s="523">
        <f>ECSF!J27</f>
        <v>0</v>
      </c>
    </row>
    <row r="203" spans="2:5">
      <c r="B203" s="682"/>
      <c r="C203" s="678" t="s">
        <v>162</v>
      </c>
      <c r="D203" s="678"/>
      <c r="E203" s="523">
        <f>ECSF!J28</f>
        <v>0</v>
      </c>
    </row>
    <row r="204" spans="2:5" ht="15" customHeight="1">
      <c r="B204" s="682"/>
      <c r="C204" s="680" t="s">
        <v>169</v>
      </c>
      <c r="D204" s="680"/>
      <c r="E204" s="522">
        <f>ECSF!J30</f>
        <v>175346</v>
      </c>
    </row>
    <row r="205" spans="2:5" ht="15" customHeight="1">
      <c r="B205" s="682"/>
      <c r="C205" s="680" t="s">
        <v>171</v>
      </c>
      <c r="D205" s="680"/>
      <c r="E205" s="522">
        <f>ECSF!J32</f>
        <v>0</v>
      </c>
    </row>
    <row r="206" spans="2:5" ht="15" customHeight="1">
      <c r="B206" s="682"/>
      <c r="C206" s="678" t="s">
        <v>38</v>
      </c>
      <c r="D206" s="678"/>
      <c r="E206" s="523">
        <f>ECSF!J34</f>
        <v>0</v>
      </c>
    </row>
    <row r="207" spans="2:5" ht="15" customHeight="1">
      <c r="B207" s="682"/>
      <c r="C207" s="678" t="s">
        <v>172</v>
      </c>
      <c r="D207" s="678"/>
      <c r="E207" s="523">
        <f>ECSF!J35</f>
        <v>0</v>
      </c>
    </row>
    <row r="208" spans="2:5" ht="15" customHeight="1">
      <c r="B208" s="682"/>
      <c r="C208" s="678" t="s">
        <v>173</v>
      </c>
      <c r="D208" s="678"/>
      <c r="E208" s="523">
        <f>ECSF!J36</f>
        <v>0</v>
      </c>
    </row>
    <row r="209" spans="2:5" ht="15" customHeight="1">
      <c r="B209" s="682"/>
      <c r="C209" s="680" t="s">
        <v>174</v>
      </c>
      <c r="D209" s="680"/>
      <c r="E209" s="522">
        <f>ECSF!J38</f>
        <v>0</v>
      </c>
    </row>
    <row r="210" spans="2:5">
      <c r="B210" s="682"/>
      <c r="C210" s="678" t="s">
        <v>192</v>
      </c>
      <c r="D210" s="678"/>
      <c r="E210" s="523">
        <f>ECSF!J40</f>
        <v>0</v>
      </c>
    </row>
    <row r="211" spans="2:5" ht="15" customHeight="1">
      <c r="B211" s="682"/>
      <c r="C211" s="678" t="s">
        <v>176</v>
      </c>
      <c r="D211" s="678"/>
      <c r="E211" s="523">
        <f>ECSF!J41</f>
        <v>0</v>
      </c>
    </row>
    <row r="212" spans="2:5">
      <c r="B212" s="682"/>
      <c r="C212" s="678" t="s">
        <v>177</v>
      </c>
      <c r="D212" s="678"/>
      <c r="E212" s="523">
        <f>ECSF!J42</f>
        <v>0</v>
      </c>
    </row>
    <row r="213" spans="2:5" ht="15" customHeight="1">
      <c r="B213" s="682"/>
      <c r="C213" s="678" t="s">
        <v>178</v>
      </c>
      <c r="D213" s="678"/>
      <c r="E213" s="523">
        <f>ECSF!J43</f>
        <v>0</v>
      </c>
    </row>
    <row r="214" spans="2:5">
      <c r="B214" s="682"/>
      <c r="C214" s="678" t="s">
        <v>179</v>
      </c>
      <c r="D214" s="678"/>
      <c r="E214" s="523">
        <f>ECSF!J44</f>
        <v>0</v>
      </c>
    </row>
    <row r="215" spans="2:5">
      <c r="B215" s="682"/>
      <c r="C215" s="680" t="s">
        <v>180</v>
      </c>
      <c r="D215" s="680"/>
      <c r="E215" s="522">
        <f>ECSF!J46</f>
        <v>175346</v>
      </c>
    </row>
    <row r="216" spans="2:5">
      <c r="B216" s="682"/>
      <c r="C216" s="678" t="s">
        <v>181</v>
      </c>
      <c r="D216" s="678"/>
      <c r="E216" s="523">
        <f>ECSF!J48</f>
        <v>175346</v>
      </c>
    </row>
    <row r="217" spans="2:5">
      <c r="B217" s="683"/>
      <c r="C217" s="678" t="s">
        <v>182</v>
      </c>
      <c r="D217" s="678"/>
      <c r="E217" s="523">
        <f>ECSF!J49</f>
        <v>0</v>
      </c>
    </row>
    <row r="218" spans="2:5">
      <c r="C218" s="684" t="s">
        <v>203</v>
      </c>
      <c r="D218" s="521" t="s">
        <v>204</v>
      </c>
      <c r="E218" s="524" t="str">
        <f>ECSF!C54</f>
        <v xml:space="preserve"> </v>
      </c>
    </row>
    <row r="219" spans="2:5">
      <c r="C219" s="685"/>
      <c r="D219" s="521" t="s">
        <v>205</v>
      </c>
      <c r="E219" s="524" t="str">
        <f>ECSF!C55</f>
        <v xml:space="preserve"> </v>
      </c>
    </row>
    <row r="220" spans="2:5">
      <c r="C220" s="685" t="s">
        <v>206</v>
      </c>
      <c r="D220" s="521" t="s">
        <v>204</v>
      </c>
      <c r="E220" s="524" t="str">
        <f>ECSF!G54</f>
        <v xml:space="preserve"> </v>
      </c>
    </row>
    <row r="221" spans="2:5">
      <c r="C221" s="685"/>
      <c r="D221" s="521" t="s">
        <v>205</v>
      </c>
      <c r="E221" s="524" t="str">
        <f>ECSF!G55</f>
        <v xml:space="preserve"> </v>
      </c>
    </row>
  </sheetData>
  <sheetProtection password="C4FF" sheet="1" objects="1" scenarios="1"/>
  <mergeCells count="234">
    <mergeCell ref="C218:C219"/>
    <mergeCell ref="C220:C221"/>
    <mergeCell ref="C213:D213"/>
    <mergeCell ref="C214:D214"/>
    <mergeCell ref="C215:D215"/>
    <mergeCell ref="C216:D216"/>
    <mergeCell ref="C217:D217"/>
    <mergeCell ref="A7:A23"/>
    <mergeCell ref="A24:A25"/>
    <mergeCell ref="A26:A42"/>
    <mergeCell ref="A59:A75"/>
    <mergeCell ref="A76:A77"/>
    <mergeCell ref="A78:A94"/>
    <mergeCell ref="B7:B13"/>
    <mergeCell ref="B15:B23"/>
    <mergeCell ref="B26:B33"/>
    <mergeCell ref="B35:B40"/>
    <mergeCell ref="B43:B56"/>
    <mergeCell ref="B59:B65"/>
    <mergeCell ref="B67:B75"/>
    <mergeCell ref="B78:B85"/>
    <mergeCell ref="B87:B92"/>
    <mergeCell ref="B95:B108"/>
    <mergeCell ref="B168:B217"/>
    <mergeCell ref="C110:C111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6:D186"/>
    <mergeCell ref="C187:D187"/>
    <mergeCell ref="C188:D188"/>
    <mergeCell ref="C112:C113"/>
    <mergeCell ref="C189:D189"/>
    <mergeCell ref="C190:D190"/>
    <mergeCell ref="C191:D191"/>
    <mergeCell ref="C192:D192"/>
    <mergeCell ref="C193:D193"/>
    <mergeCell ref="C194:D19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A114:D114"/>
    <mergeCell ref="A115:D115"/>
    <mergeCell ref="A116:D116"/>
    <mergeCell ref="A117:D117"/>
    <mergeCell ref="C118:D118"/>
    <mergeCell ref="C119:D119"/>
    <mergeCell ref="C120:D120"/>
    <mergeCell ref="C121:D121"/>
    <mergeCell ref="C122:D122"/>
    <mergeCell ref="B118:B167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:D2"/>
    <mergeCell ref="A3:D3"/>
    <mergeCell ref="A4:D4"/>
    <mergeCell ref="A5:D5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57"/>
  <sheetViews>
    <sheetView zoomScalePageLayoutView="80" workbookViewId="0">
      <selection activeCell="D12" sqref="D12"/>
    </sheetView>
  </sheetViews>
  <sheetFormatPr baseColWidth="10" defaultColWidth="11.42578125" defaultRowHeight="12"/>
  <cols>
    <col min="1" max="1" width="1.7109375" style="22" customWidth="1"/>
    <col min="2" max="2" width="24.7109375" style="22" customWidth="1"/>
    <col min="3" max="3" width="26.5703125" style="22" customWidth="1"/>
    <col min="4" max="5" width="15.42578125" style="22" customWidth="1"/>
    <col min="6" max="6" width="3.5703125" style="22" customWidth="1"/>
    <col min="7" max="7" width="24.7109375" style="22" customWidth="1"/>
    <col min="8" max="8" width="36.7109375" style="492" customWidth="1"/>
    <col min="9" max="10" width="15.42578125" style="22" customWidth="1"/>
    <col min="11" max="11" width="1.42578125" style="22" customWidth="1"/>
    <col min="12" max="13" width="11.42578125" style="22"/>
    <col min="14" max="14" width="14.7109375" style="22" customWidth="1"/>
    <col min="15" max="15" width="11.42578125" style="22"/>
    <col min="16" max="16" width="12.28515625" style="22" customWidth="1"/>
    <col min="17" max="16384" width="11.42578125" style="22"/>
  </cols>
  <sheetData>
    <row r="1" spans="1:16" ht="15.75">
      <c r="C1" s="664" t="s">
        <v>0</v>
      </c>
      <c r="D1" s="664"/>
      <c r="E1" s="664"/>
      <c r="F1" s="664"/>
      <c r="G1" s="664"/>
      <c r="H1" s="664"/>
      <c r="I1" s="664"/>
    </row>
    <row r="2" spans="1:16" ht="14.1" customHeight="1">
      <c r="A2" s="493"/>
      <c r="C2" s="622" t="s">
        <v>210</v>
      </c>
      <c r="D2" s="622"/>
      <c r="E2" s="622"/>
      <c r="F2" s="622"/>
      <c r="G2" s="622"/>
      <c r="H2" s="622"/>
      <c r="I2" s="622"/>
      <c r="J2" s="493"/>
      <c r="K2" s="493"/>
    </row>
    <row r="3" spans="1:16" ht="14.1" customHeight="1">
      <c r="A3" s="328"/>
      <c r="C3" s="623" t="s">
        <v>211</v>
      </c>
      <c r="D3" s="623"/>
      <c r="E3" s="623"/>
      <c r="F3" s="623"/>
      <c r="G3" s="623"/>
      <c r="H3" s="623"/>
      <c r="I3" s="623"/>
      <c r="J3" s="493"/>
      <c r="K3" s="493"/>
    </row>
    <row r="4" spans="1:16">
      <c r="A4" s="328"/>
      <c r="C4" s="623" t="s">
        <v>3</v>
      </c>
      <c r="D4" s="623"/>
      <c r="E4" s="623"/>
      <c r="F4" s="623"/>
      <c r="G4" s="623"/>
      <c r="H4" s="623"/>
      <c r="I4" s="623"/>
      <c r="J4" s="493"/>
      <c r="K4" s="493"/>
    </row>
    <row r="5" spans="1:16" s="323" customFormat="1" ht="30" customHeight="1">
      <c r="A5" s="494"/>
      <c r="B5" s="624" t="s">
        <v>4</v>
      </c>
      <c r="C5" s="624"/>
      <c r="D5" s="331" t="s">
        <v>208</v>
      </c>
      <c r="E5" s="331" t="s">
        <v>209</v>
      </c>
      <c r="F5" s="330"/>
      <c r="G5" s="624" t="s">
        <v>4</v>
      </c>
      <c r="H5" s="624"/>
      <c r="I5" s="331" t="s">
        <v>208</v>
      </c>
      <c r="J5" s="331" t="s">
        <v>209</v>
      </c>
      <c r="K5" s="509"/>
    </row>
    <row r="6" spans="1:16" ht="3" customHeight="1">
      <c r="A6" s="332"/>
      <c r="B6" s="333"/>
      <c r="C6" s="333"/>
      <c r="D6" s="495"/>
      <c r="E6" s="495"/>
      <c r="F6" s="325"/>
      <c r="G6" s="323"/>
      <c r="H6" s="496"/>
      <c r="I6" s="323"/>
      <c r="J6" s="323"/>
      <c r="K6" s="369"/>
    </row>
    <row r="7" spans="1:16" s="323" customFormat="1" ht="3" customHeight="1">
      <c r="A7" s="335"/>
      <c r="B7" s="336"/>
      <c r="C7" s="336"/>
      <c r="D7" s="497"/>
      <c r="E7" s="497"/>
      <c r="F7" s="326"/>
      <c r="H7" s="496"/>
      <c r="K7" s="369"/>
    </row>
    <row r="8" spans="1:16">
      <c r="A8" s="498"/>
      <c r="B8" s="626" t="s">
        <v>189</v>
      </c>
      <c r="C8" s="626"/>
      <c r="D8" s="426">
        <f>D10+D20</f>
        <v>70406</v>
      </c>
      <c r="E8" s="426">
        <f>E10+E20</f>
        <v>206510</v>
      </c>
      <c r="F8" s="326"/>
      <c r="G8" s="626" t="s">
        <v>70</v>
      </c>
      <c r="H8" s="626"/>
      <c r="I8" s="426">
        <f>I10+I21</f>
        <v>0</v>
      </c>
      <c r="J8" s="426">
        <f>J10+J21</f>
        <v>19599</v>
      </c>
      <c r="K8" s="369"/>
    </row>
    <row r="9" spans="1:16">
      <c r="A9" s="381"/>
      <c r="B9" s="409"/>
      <c r="C9" s="365"/>
      <c r="D9" s="499"/>
      <c r="E9" s="499"/>
      <c r="F9" s="326"/>
      <c r="G9" s="409"/>
      <c r="H9" s="409"/>
      <c r="I9" s="499"/>
      <c r="J9" s="499"/>
      <c r="K9" s="369"/>
    </row>
    <row r="10" spans="1:16">
      <c r="A10" s="381"/>
      <c r="B10" s="626" t="s">
        <v>71</v>
      </c>
      <c r="C10" s="626"/>
      <c r="D10" s="426">
        <f>SUM(D12:D18)</f>
        <v>70406</v>
      </c>
      <c r="E10" s="426">
        <f>SUM(E12:E18)</f>
        <v>135283</v>
      </c>
      <c r="F10" s="326"/>
      <c r="G10" s="626" t="s">
        <v>72</v>
      </c>
      <c r="H10" s="626"/>
      <c r="I10" s="426">
        <f>SUM(I12:I19)</f>
        <v>0</v>
      </c>
      <c r="J10" s="426">
        <f>SUM(J12:J19)</f>
        <v>19599</v>
      </c>
      <c r="K10" s="369"/>
    </row>
    <row r="11" spans="1:16">
      <c r="A11" s="381"/>
      <c r="B11" s="409"/>
      <c r="C11" s="365"/>
      <c r="D11" s="499"/>
      <c r="E11" s="499"/>
      <c r="F11" s="326"/>
      <c r="G11" s="409"/>
      <c r="H11" s="409"/>
      <c r="I11" s="499"/>
      <c r="J11" s="499"/>
      <c r="K11" s="369"/>
    </row>
    <row r="12" spans="1:16">
      <c r="A12" s="498"/>
      <c r="B12" s="627" t="s">
        <v>73</v>
      </c>
      <c r="C12" s="627"/>
      <c r="D12" s="500">
        <f>IF(ESF!D12&lt;ESF!E12,ESF!E12-ESF!D12,0)</f>
        <v>70406</v>
      </c>
      <c r="E12" s="500">
        <f>IF(D12&gt;0,0,ESF!D12-ESF!E12)</f>
        <v>0</v>
      </c>
      <c r="F12" s="326"/>
      <c r="G12" s="627" t="s">
        <v>74</v>
      </c>
      <c r="H12" s="627"/>
      <c r="I12" s="500">
        <f>IF(ESF!I12&gt;ESF!J12,ESF!I12-ESF!J12,0)</f>
        <v>0</v>
      </c>
      <c r="J12" s="500">
        <f>IF(I12&gt;0,0,ESF!J12-ESF!I12)</f>
        <v>19599</v>
      </c>
      <c r="K12" s="369"/>
      <c r="N12" s="366" t="s">
        <v>3</v>
      </c>
    </row>
    <row r="13" spans="1:16">
      <c r="A13" s="498"/>
      <c r="B13" s="627" t="s">
        <v>88</v>
      </c>
      <c r="C13" s="627"/>
      <c r="D13" s="500">
        <f>IF(ESF!D13&lt;ESF!E13,ESF!E13-ESF!D13,0)</f>
        <v>0</v>
      </c>
      <c r="E13" s="500">
        <f>IF(D13&gt;0,0,ESF!D13-ESF!E13)</f>
        <v>6376</v>
      </c>
      <c r="F13" s="326"/>
      <c r="G13" s="627" t="s">
        <v>95</v>
      </c>
      <c r="H13" s="627"/>
      <c r="I13" s="500">
        <f>IF(ESF!I13&gt;ESF!J13,ESF!I13-ESF!J13,0)</f>
        <v>0</v>
      </c>
      <c r="J13" s="500">
        <f>IF(I13&gt;0,0,ESF!J13-ESF!I13)</f>
        <v>0</v>
      </c>
      <c r="K13" s="369"/>
      <c r="P13" s="366"/>
    </row>
    <row r="14" spans="1:16">
      <c r="A14" s="498"/>
      <c r="B14" s="627" t="s">
        <v>103</v>
      </c>
      <c r="C14" s="627"/>
      <c r="D14" s="500">
        <f>IF(ESF!D14&lt;ESF!E14,ESF!E14-ESF!D14,0)</f>
        <v>0</v>
      </c>
      <c r="E14" s="500">
        <f>IF(D14&gt;0,0,ESF!D14-ESF!E14)</f>
        <v>128907</v>
      </c>
      <c r="F14" s="326"/>
      <c r="G14" s="627" t="s">
        <v>104</v>
      </c>
      <c r="H14" s="627"/>
      <c r="I14" s="500">
        <f>IF(ESF!I14&gt;ESF!J14,ESF!I14-ESF!J14,0)</f>
        <v>0</v>
      </c>
      <c r="J14" s="500">
        <f>IF(I14&gt;0,0,ESF!J14-ESF!I14)</f>
        <v>0</v>
      </c>
      <c r="K14" s="369"/>
    </row>
    <row r="15" spans="1:16">
      <c r="A15" s="498"/>
      <c r="B15" s="627" t="s">
        <v>190</v>
      </c>
      <c r="C15" s="627"/>
      <c r="D15" s="500">
        <f>IF(ESF!D15&lt;ESF!E15,ESF!E15-ESF!D15,0)</f>
        <v>0</v>
      </c>
      <c r="E15" s="500">
        <f>IF(D15&gt;0,0,ESF!D15-ESF!E15)</f>
        <v>0</v>
      </c>
      <c r="F15" s="326"/>
      <c r="G15" s="627" t="s">
        <v>109</v>
      </c>
      <c r="H15" s="627"/>
      <c r="I15" s="500">
        <f>IF(ESF!I15&gt;ESF!J15,ESF!I15-ESF!J15,0)</f>
        <v>0</v>
      </c>
      <c r="J15" s="500">
        <f>IF(I15&gt;0,0,ESF!J15-ESF!I15)</f>
        <v>0</v>
      </c>
      <c r="K15" s="369"/>
    </row>
    <row r="16" spans="1:16">
      <c r="A16" s="498"/>
      <c r="B16" s="627" t="s">
        <v>129</v>
      </c>
      <c r="C16" s="627"/>
      <c r="D16" s="500">
        <f>IF(ESF!D16&lt;ESF!E16,ESF!E16-ESF!D16,0)</f>
        <v>0</v>
      </c>
      <c r="E16" s="500">
        <f>IF(D16&gt;0,0,ESF!D16-ESF!E16)</f>
        <v>0</v>
      </c>
      <c r="F16" s="326"/>
      <c r="G16" s="627" t="s">
        <v>110</v>
      </c>
      <c r="H16" s="627"/>
      <c r="I16" s="500">
        <f>IF(ESF!I16&gt;ESF!J16,ESF!I16-ESF!J16,0)</f>
        <v>0</v>
      </c>
      <c r="J16" s="500">
        <f>IF(I16&gt;0,0,ESF!J16-ESF!I16)</f>
        <v>0</v>
      </c>
      <c r="K16" s="369"/>
    </row>
    <row r="17" spans="1:11">
      <c r="A17" s="498"/>
      <c r="B17" s="627" t="s">
        <v>130</v>
      </c>
      <c r="C17" s="627"/>
      <c r="D17" s="500">
        <f>IF(ESF!D17&lt;ESF!E17,ESF!E17-ESF!D17,0)</f>
        <v>0</v>
      </c>
      <c r="E17" s="500">
        <f>IF(D17&gt;0,0,ESF!D17-ESF!E17)</f>
        <v>0</v>
      </c>
      <c r="F17" s="326"/>
      <c r="G17" s="630" t="s">
        <v>117</v>
      </c>
      <c r="H17" s="630"/>
      <c r="I17" s="500">
        <f>IF(ESF!I17&gt;ESF!J17,ESF!I17-ESF!J17,0)</f>
        <v>0</v>
      </c>
      <c r="J17" s="500">
        <f>IF(I17&gt;0,0,ESF!J17-ESF!I17)</f>
        <v>0</v>
      </c>
      <c r="K17" s="369"/>
    </row>
    <row r="18" spans="1:11">
      <c r="A18" s="498"/>
      <c r="B18" s="627" t="s">
        <v>137</v>
      </c>
      <c r="C18" s="627"/>
      <c r="D18" s="500">
        <f>IF(ESF!D18&lt;ESF!E18,ESF!E18-ESF!D18,0)</f>
        <v>0</v>
      </c>
      <c r="E18" s="500">
        <f>IF(D18&gt;0,0,ESF!D18-ESF!E18)</f>
        <v>0</v>
      </c>
      <c r="F18" s="326"/>
      <c r="G18" s="627" t="s">
        <v>133</v>
      </c>
      <c r="H18" s="627"/>
      <c r="I18" s="500">
        <f>IF(ESF!I18&gt;ESF!J18,ESF!I18-ESF!J18,0)</f>
        <v>0</v>
      </c>
      <c r="J18" s="500">
        <f>IF(I18&gt;0,0,ESF!J18-ESF!I18)</f>
        <v>0</v>
      </c>
      <c r="K18" s="369"/>
    </row>
    <row r="19" spans="1:11">
      <c r="A19" s="381"/>
      <c r="B19" s="409"/>
      <c r="C19" s="365"/>
      <c r="D19" s="499"/>
      <c r="E19" s="499"/>
      <c r="F19" s="326"/>
      <c r="G19" s="627" t="s">
        <v>140</v>
      </c>
      <c r="H19" s="627"/>
      <c r="I19" s="500">
        <f>IF(ESF!I19&gt;ESF!J19,ESF!I19-ESF!J19,0)</f>
        <v>0</v>
      </c>
      <c r="J19" s="500">
        <f>IF(I19&gt;0,0,ESF!J19-ESF!I19)</f>
        <v>0</v>
      </c>
      <c r="K19" s="369"/>
    </row>
    <row r="20" spans="1:11">
      <c r="A20" s="381"/>
      <c r="B20" s="626" t="s">
        <v>150</v>
      </c>
      <c r="C20" s="626"/>
      <c r="D20" s="426">
        <f>SUM(D22:D30)</f>
        <v>0</v>
      </c>
      <c r="E20" s="426">
        <f>SUM(E22:E30)</f>
        <v>71227</v>
      </c>
      <c r="F20" s="326"/>
      <c r="G20" s="409"/>
      <c r="H20" s="409"/>
      <c r="I20" s="499"/>
      <c r="J20" s="499"/>
      <c r="K20" s="369"/>
    </row>
    <row r="21" spans="1:11">
      <c r="A21" s="381"/>
      <c r="B21" s="409" t="s">
        <v>3</v>
      </c>
      <c r="C21" s="365"/>
      <c r="D21" s="499"/>
      <c r="E21" s="499"/>
      <c r="F21" s="326"/>
      <c r="G21" s="631" t="s">
        <v>149</v>
      </c>
      <c r="H21" s="631"/>
      <c r="I21" s="426">
        <f>SUM(I23:I28)</f>
        <v>0</v>
      </c>
      <c r="J21" s="426">
        <f>SUM(J23:J28)</f>
        <v>0</v>
      </c>
      <c r="K21" s="369"/>
    </row>
    <row r="22" spans="1:11">
      <c r="A22" s="498"/>
      <c r="B22" s="627" t="s">
        <v>152</v>
      </c>
      <c r="C22" s="627"/>
      <c r="D22" s="500">
        <f>IF(ESF!D25&lt;ESF!E25,ESF!E25-ESF!D25,0)</f>
        <v>0</v>
      </c>
      <c r="E22" s="500">
        <f>IF(D22&gt;0,0,ESF!D25-ESF!E25)</f>
        <v>0</v>
      </c>
      <c r="F22" s="326"/>
      <c r="G22" s="409"/>
      <c r="H22" s="409"/>
      <c r="I22" s="499"/>
      <c r="J22" s="499"/>
      <c r="K22" s="369"/>
    </row>
    <row r="23" spans="1:11">
      <c r="A23" s="498"/>
      <c r="B23" s="627" t="s">
        <v>154</v>
      </c>
      <c r="C23" s="627"/>
      <c r="D23" s="500">
        <f>IF(ESF!D26&lt;ESF!E26,ESF!E26-ESF!D26,0)</f>
        <v>0</v>
      </c>
      <c r="E23" s="500">
        <f>IF(D23&gt;0,0,ESF!D26-ESF!E26)</f>
        <v>0</v>
      </c>
      <c r="F23" s="326"/>
      <c r="G23" s="627" t="s">
        <v>151</v>
      </c>
      <c r="H23" s="627"/>
      <c r="I23" s="500">
        <f>IF(ESF!I25&gt;ESF!J25,ESF!I25-ESF!J25,0)</f>
        <v>0</v>
      </c>
      <c r="J23" s="500">
        <f>IF(I23&gt;0,0,ESF!J25-ESF!I25)</f>
        <v>0</v>
      </c>
      <c r="K23" s="369"/>
    </row>
    <row r="24" spans="1:11">
      <c r="A24" s="498"/>
      <c r="B24" s="627" t="s">
        <v>156</v>
      </c>
      <c r="C24" s="627"/>
      <c r="D24" s="500">
        <f>IF(ESF!D27&lt;ESF!E27,ESF!E27-ESF!D27,0)</f>
        <v>0</v>
      </c>
      <c r="E24" s="500">
        <f>IF(D24&gt;0,0,ESF!D27-ESF!E27)</f>
        <v>34812</v>
      </c>
      <c r="F24" s="326"/>
      <c r="G24" s="627" t="s">
        <v>153</v>
      </c>
      <c r="H24" s="627"/>
      <c r="I24" s="500">
        <f>IF(ESF!I26&gt;ESF!J26,ESF!I26-ESF!J26,0)</f>
        <v>0</v>
      </c>
      <c r="J24" s="500">
        <f>IF(I24&gt;0,0,ESF!J26-ESF!I26)</f>
        <v>0</v>
      </c>
      <c r="K24" s="369"/>
    </row>
    <row r="25" spans="1:11">
      <c r="A25" s="498"/>
      <c r="B25" s="627" t="s">
        <v>158</v>
      </c>
      <c r="C25" s="627"/>
      <c r="D25" s="500">
        <f>IF(ESF!D28&lt;ESF!E28,ESF!E28-ESF!D28,0)</f>
        <v>0</v>
      </c>
      <c r="E25" s="500">
        <f>IF(D25&gt;0,0,ESF!D28-ESF!E28)</f>
        <v>0</v>
      </c>
      <c r="F25" s="326"/>
      <c r="G25" s="627" t="s">
        <v>155</v>
      </c>
      <c r="H25" s="627"/>
      <c r="I25" s="500">
        <f>IF(ESF!I27&gt;ESF!J27,ESF!I27-ESF!J27,0)</f>
        <v>0</v>
      </c>
      <c r="J25" s="500">
        <f>IF(I25&gt;0,0,ESF!J27-ESF!I27)</f>
        <v>0</v>
      </c>
      <c r="K25" s="369"/>
    </row>
    <row r="26" spans="1:11">
      <c r="A26" s="498"/>
      <c r="B26" s="627" t="s">
        <v>160</v>
      </c>
      <c r="C26" s="627"/>
      <c r="D26" s="500">
        <f>IF(ESF!D29&lt;ESF!E29,ESF!E29-ESF!D29,0)</f>
        <v>0</v>
      </c>
      <c r="E26" s="500">
        <f>IF(D26&gt;0,0,ESF!D29-ESF!E29)</f>
        <v>36415</v>
      </c>
      <c r="F26" s="326"/>
      <c r="G26" s="627" t="s">
        <v>157</v>
      </c>
      <c r="H26" s="627"/>
      <c r="I26" s="500">
        <f>IF(ESF!I28&gt;ESF!J28,ESF!I28-ESF!J28,0)</f>
        <v>0</v>
      </c>
      <c r="J26" s="500">
        <f>IF(I26&gt;0,0,ESF!J28-ESF!I28)</f>
        <v>0</v>
      </c>
      <c r="K26" s="369"/>
    </row>
    <row r="27" spans="1:11">
      <c r="A27" s="498"/>
      <c r="B27" s="630" t="s">
        <v>161</v>
      </c>
      <c r="C27" s="630"/>
      <c r="D27" s="500">
        <f>IF(ESF!D30&lt;ESF!E30,ESF!E30-ESF!D30,0)</f>
        <v>0</v>
      </c>
      <c r="E27" s="500">
        <f>IF(D27&gt;0,0,ESF!D30-ESF!E30)</f>
        <v>0</v>
      </c>
      <c r="F27" s="326"/>
      <c r="G27" s="630" t="s">
        <v>159</v>
      </c>
      <c r="H27" s="630"/>
      <c r="I27" s="500">
        <f>IF(ESF!I29&gt;ESF!J29,ESF!I29-ESF!J29,0)</f>
        <v>0</v>
      </c>
      <c r="J27" s="500">
        <f>IF(I27&gt;0,0,ESF!J29-ESF!I29)</f>
        <v>0</v>
      </c>
      <c r="K27" s="369"/>
    </row>
    <row r="28" spans="1:11">
      <c r="A28" s="498"/>
      <c r="B28" s="627" t="s">
        <v>163</v>
      </c>
      <c r="C28" s="627"/>
      <c r="D28" s="500">
        <f>IF(ESF!D31&lt;ESF!E31,ESF!E31-ESF!D31,0)</f>
        <v>0</v>
      </c>
      <c r="E28" s="500">
        <f>IF(D28&gt;0,0,ESF!D31-ESF!E31)</f>
        <v>0</v>
      </c>
      <c r="F28" s="326"/>
      <c r="G28" s="627" t="s">
        <v>162</v>
      </c>
      <c r="H28" s="627"/>
      <c r="I28" s="500">
        <f>IF(ESF!I30&gt;ESF!J30,ESF!I30-ESF!J30,0)</f>
        <v>0</v>
      </c>
      <c r="J28" s="500">
        <f>IF(I28&gt;0,0,ESF!J30-ESF!I30)</f>
        <v>0</v>
      </c>
      <c r="K28" s="369"/>
    </row>
    <row r="29" spans="1:11">
      <c r="A29" s="498"/>
      <c r="B29" s="630" t="s">
        <v>164</v>
      </c>
      <c r="C29" s="630"/>
      <c r="D29" s="500">
        <f>IF(ESF!D32&lt;ESF!E32,ESF!E32-ESF!D32,0)</f>
        <v>0</v>
      </c>
      <c r="E29" s="500">
        <f>IF(D29&gt;0,0,ESF!D32-ESF!E32)</f>
        <v>0</v>
      </c>
      <c r="F29" s="326"/>
      <c r="G29" s="409"/>
      <c r="H29" s="409"/>
      <c r="I29" s="502"/>
      <c r="J29" s="502"/>
      <c r="K29" s="369"/>
    </row>
    <row r="30" spans="1:11">
      <c r="A30" s="498"/>
      <c r="B30" s="627" t="s">
        <v>166</v>
      </c>
      <c r="C30" s="627"/>
      <c r="D30" s="500">
        <v>0</v>
      </c>
      <c r="E30" s="500">
        <f>IF(D30&gt;0,0,ESF!D33-ESF!E33)</f>
        <v>0</v>
      </c>
      <c r="F30" s="326"/>
      <c r="G30" s="626" t="s">
        <v>169</v>
      </c>
      <c r="H30" s="626"/>
      <c r="I30" s="426">
        <f>I32+I38+I46</f>
        <v>331049</v>
      </c>
      <c r="J30" s="426">
        <f>J32+J38+J46</f>
        <v>175346</v>
      </c>
      <c r="K30" s="369"/>
    </row>
    <row r="31" spans="1:11">
      <c r="A31" s="381"/>
      <c r="B31" s="409"/>
      <c r="C31" s="365"/>
      <c r="D31" s="502"/>
      <c r="E31" s="502"/>
      <c r="F31" s="326"/>
      <c r="G31" s="409"/>
      <c r="H31" s="409"/>
      <c r="I31" s="499"/>
      <c r="J31" s="499"/>
      <c r="K31" s="369"/>
    </row>
    <row r="32" spans="1:11">
      <c r="A32" s="498"/>
      <c r="B32" s="323"/>
      <c r="C32" s="323"/>
      <c r="D32" s="323"/>
      <c r="E32" s="323"/>
      <c r="F32" s="326"/>
      <c r="G32" s="626" t="s">
        <v>171</v>
      </c>
      <c r="H32" s="626"/>
      <c r="I32" s="426">
        <f>SUM(I34:I36)</f>
        <v>0</v>
      </c>
      <c r="J32" s="426">
        <f>SUM(J34:J36)</f>
        <v>0</v>
      </c>
      <c r="K32" s="369"/>
    </row>
    <row r="33" spans="1:11">
      <c r="A33" s="381"/>
      <c r="B33" s="323"/>
      <c r="C33" s="323"/>
      <c r="D33" s="323"/>
      <c r="E33" s="323"/>
      <c r="F33" s="326"/>
      <c r="G33" s="409"/>
      <c r="H33" s="409"/>
      <c r="I33" s="499"/>
      <c r="J33" s="499"/>
      <c r="K33" s="369"/>
    </row>
    <row r="34" spans="1:11">
      <c r="A34" s="498"/>
      <c r="B34" s="323" t="s">
        <v>3</v>
      </c>
      <c r="C34" s="323"/>
      <c r="D34" s="323"/>
      <c r="E34" s="323"/>
      <c r="F34" s="326"/>
      <c r="G34" s="627" t="s">
        <v>38</v>
      </c>
      <c r="H34" s="627"/>
      <c r="I34" s="500">
        <f>IF(ESF!I40&gt;ESF!J40,ESF!I40-ESF!J40,0)</f>
        <v>0</v>
      </c>
      <c r="J34" s="500">
        <f>IF(I34&gt;0,0,ESF!J40-ESF!I40)</f>
        <v>0</v>
      </c>
      <c r="K34" s="369"/>
    </row>
    <row r="35" spans="1:11">
      <c r="A35" s="381"/>
      <c r="B35" s="323"/>
      <c r="C35" s="323"/>
      <c r="D35" s="323"/>
      <c r="E35" s="323"/>
      <c r="F35" s="326"/>
      <c r="G35" s="627" t="s">
        <v>172</v>
      </c>
      <c r="H35" s="627"/>
      <c r="I35" s="500">
        <f>IF(ESF!I41&gt;ESF!J41,ESF!I41-ESF!J41,0)</f>
        <v>0</v>
      </c>
      <c r="J35" s="500">
        <f>IF(I35&gt;0,0,ESF!J41-ESF!I41)</f>
        <v>0</v>
      </c>
      <c r="K35" s="369"/>
    </row>
    <row r="36" spans="1:11">
      <c r="A36" s="498"/>
      <c r="B36" s="323"/>
      <c r="C36" s="323"/>
      <c r="D36" s="323"/>
      <c r="E36" s="323"/>
      <c r="F36" s="326"/>
      <c r="G36" s="627" t="s">
        <v>173</v>
      </c>
      <c r="H36" s="627"/>
      <c r="I36" s="500">
        <f>IF(ESF!I42&gt;ESF!J42,ESF!I42-ESF!J42,0)</f>
        <v>0</v>
      </c>
      <c r="J36" s="500">
        <f>IF(I36&gt;0,0,ESF!J42-ESF!I42)</f>
        <v>0</v>
      </c>
      <c r="K36" s="369"/>
    </row>
    <row r="37" spans="1:11">
      <c r="A37" s="498"/>
      <c r="B37" s="323"/>
      <c r="C37" s="323"/>
      <c r="D37" s="323"/>
      <c r="E37" s="323"/>
      <c r="F37" s="326"/>
      <c r="G37" s="409"/>
      <c r="H37" s="409"/>
      <c r="I37" s="499"/>
      <c r="J37" s="499"/>
      <c r="K37" s="369"/>
    </row>
    <row r="38" spans="1:11">
      <c r="A38" s="498"/>
      <c r="B38" s="323"/>
      <c r="C38" s="323"/>
      <c r="D38" s="323"/>
      <c r="E38" s="323"/>
      <c r="F38" s="326"/>
      <c r="G38" s="626" t="s">
        <v>174</v>
      </c>
      <c r="H38" s="626"/>
      <c r="I38" s="426">
        <f>SUM(I40:I44)</f>
        <v>331049</v>
      </c>
      <c r="J38" s="426">
        <f>SUM(J40:J44)</f>
        <v>0</v>
      </c>
      <c r="K38" s="369"/>
    </row>
    <row r="39" spans="1:11">
      <c r="A39" s="498"/>
      <c r="B39" s="323"/>
      <c r="C39" s="323"/>
      <c r="D39" s="323"/>
      <c r="E39" s="323"/>
      <c r="F39" s="326"/>
      <c r="G39" s="409"/>
      <c r="H39" s="409"/>
      <c r="I39" s="499"/>
      <c r="J39" s="499"/>
      <c r="K39" s="369"/>
    </row>
    <row r="40" spans="1:11">
      <c r="A40" s="498"/>
      <c r="B40" s="323"/>
      <c r="C40" s="323"/>
      <c r="D40" s="323"/>
      <c r="E40" s="323"/>
      <c r="F40" s="326"/>
      <c r="G40" s="627" t="s">
        <v>192</v>
      </c>
      <c r="H40" s="627"/>
      <c r="I40" s="500">
        <f>IF(ESF!I46&gt;ESF!J46,ESF!I46-ESF!J46,0)</f>
        <v>331049</v>
      </c>
      <c r="J40" s="500">
        <f>IF(I40&gt;0,0,ESF!J46-ESF!I46)</f>
        <v>0</v>
      </c>
      <c r="K40" s="369"/>
    </row>
    <row r="41" spans="1:11">
      <c r="A41" s="498"/>
      <c r="B41" s="323"/>
      <c r="C41" s="323"/>
      <c r="D41" s="323"/>
      <c r="E41" s="323"/>
      <c r="F41" s="326"/>
      <c r="G41" s="627" t="s">
        <v>176</v>
      </c>
      <c r="H41" s="627"/>
      <c r="I41" s="500">
        <f>IF(ESF!I47&gt;ESF!J47,ESF!I47-ESF!J47,0)</f>
        <v>0</v>
      </c>
      <c r="J41" s="500">
        <f>IF(I41&gt;0,0,ESF!J47-ESF!I47)</f>
        <v>0</v>
      </c>
      <c r="K41" s="369"/>
    </row>
    <row r="42" spans="1:11">
      <c r="A42" s="498"/>
      <c r="B42" s="323"/>
      <c r="C42" s="323"/>
      <c r="D42" s="323"/>
      <c r="E42" s="323"/>
      <c r="F42" s="326"/>
      <c r="G42" s="627" t="s">
        <v>177</v>
      </c>
      <c r="H42" s="627"/>
      <c r="I42" s="500">
        <f>IF(ESF!I48&gt;ESF!J48,ESF!I48-ESF!J48,0)</f>
        <v>0</v>
      </c>
      <c r="J42" s="500">
        <f>IF(I42&gt;0,0,ESF!J48-ESF!I48)</f>
        <v>0</v>
      </c>
      <c r="K42" s="369"/>
    </row>
    <row r="43" spans="1:11">
      <c r="A43" s="498"/>
      <c r="B43" s="323"/>
      <c r="C43" s="323"/>
      <c r="D43" s="323"/>
      <c r="E43" s="323"/>
      <c r="F43" s="326"/>
      <c r="G43" s="627" t="s">
        <v>178</v>
      </c>
      <c r="H43" s="627"/>
      <c r="I43" s="500">
        <f>IF(ESF!I49&gt;ESF!J49,ESF!I49-ESF!J49,0)</f>
        <v>0</v>
      </c>
      <c r="J43" s="500">
        <f>IF(I43&gt;0,0,ESF!J49-ESF!I49)</f>
        <v>0</v>
      </c>
      <c r="K43" s="369"/>
    </row>
    <row r="44" spans="1:11">
      <c r="A44" s="381"/>
      <c r="B44" s="323"/>
      <c r="C44" s="323"/>
      <c r="D44" s="323"/>
      <c r="E44" s="323"/>
      <c r="F44" s="326"/>
      <c r="G44" s="627" t="s">
        <v>179</v>
      </c>
      <c r="H44" s="627"/>
      <c r="I44" s="500">
        <f>IF(ESF!I50&gt;ESF!J50,ESF!I50-ESF!J50,0)</f>
        <v>0</v>
      </c>
      <c r="J44" s="500">
        <f>IF(I44&gt;0,0,ESF!J50-ESF!I50)</f>
        <v>0</v>
      </c>
      <c r="K44" s="369"/>
    </row>
    <row r="45" spans="1:11">
      <c r="A45" s="498"/>
      <c r="B45" s="323"/>
      <c r="C45" s="323"/>
      <c r="D45" s="323"/>
      <c r="E45" s="323"/>
      <c r="F45" s="326"/>
      <c r="G45" s="409"/>
      <c r="H45" s="409"/>
      <c r="I45" s="499"/>
      <c r="J45" s="499"/>
      <c r="K45" s="369"/>
    </row>
    <row r="46" spans="1:11">
      <c r="A46" s="381"/>
      <c r="B46" s="323"/>
      <c r="C46" s="323"/>
      <c r="D46" s="323"/>
      <c r="E46" s="323"/>
      <c r="F46" s="326"/>
      <c r="G46" s="626" t="s">
        <v>212</v>
      </c>
      <c r="H46" s="626"/>
      <c r="I46" s="426">
        <f>SUM(I48:I49)</f>
        <v>0</v>
      </c>
      <c r="J46" s="426">
        <f>SUM(J48:J49)</f>
        <v>175346</v>
      </c>
      <c r="K46" s="369"/>
    </row>
    <row r="47" spans="1:11">
      <c r="A47" s="498"/>
      <c r="B47" s="323"/>
      <c r="C47" s="323"/>
      <c r="D47" s="323"/>
      <c r="E47" s="323"/>
      <c r="F47" s="326"/>
      <c r="G47" s="409"/>
      <c r="H47" s="409"/>
      <c r="I47" s="499"/>
      <c r="J47" s="499"/>
      <c r="K47" s="369"/>
    </row>
    <row r="48" spans="1:11">
      <c r="A48" s="498"/>
      <c r="B48" s="323"/>
      <c r="C48" s="323"/>
      <c r="D48" s="323"/>
      <c r="E48" s="323"/>
      <c r="F48" s="326"/>
      <c r="G48" s="627" t="s">
        <v>181</v>
      </c>
      <c r="H48" s="627"/>
      <c r="I48" s="500">
        <f>IF(ESF!I54&gt;ESF!J54,ESF!I54-ESF!J54,0)</f>
        <v>0</v>
      </c>
      <c r="J48" s="500">
        <f>IF(I48&gt;0,0,ESF!J54-ESF!I54)</f>
        <v>175346</v>
      </c>
      <c r="K48" s="369"/>
    </row>
    <row r="49" spans="1:11" ht="19.5" customHeight="1">
      <c r="A49" s="503"/>
      <c r="B49" s="363"/>
      <c r="C49" s="363"/>
      <c r="D49" s="363"/>
      <c r="E49" s="363"/>
      <c r="F49" s="346"/>
      <c r="G49" s="688" t="s">
        <v>182</v>
      </c>
      <c r="H49" s="688"/>
      <c r="I49" s="510">
        <f>IF(ESF!I55&gt;ESF!J55,ESF!I55-ESF!J55,0)</f>
        <v>0</v>
      </c>
      <c r="J49" s="510">
        <f>IF(I49&gt;0,0,ESF!J55-ESF!I55)</f>
        <v>0</v>
      </c>
      <c r="K49" s="373"/>
    </row>
    <row r="50" spans="1:11" ht="6" customHeight="1">
      <c r="A50" s="323"/>
      <c r="C50" s="349"/>
      <c r="D50" s="350"/>
      <c r="E50" s="305"/>
      <c r="F50" s="305"/>
      <c r="H50" s="504"/>
      <c r="I50" s="350"/>
      <c r="J50" s="305"/>
      <c r="K50" s="305"/>
    </row>
    <row r="51" spans="1:11" ht="15" customHeight="1">
      <c r="B51" s="629" t="s">
        <v>65</v>
      </c>
      <c r="C51" s="629"/>
      <c r="D51" s="629"/>
      <c r="E51" s="629"/>
      <c r="F51" s="629"/>
      <c r="G51" s="629"/>
      <c r="H51" s="629"/>
      <c r="I51" s="629"/>
      <c r="J51" s="629"/>
    </row>
    <row r="52" spans="1:11" ht="9.75" customHeight="1">
      <c r="B52" s="349"/>
      <c r="C52" s="350"/>
      <c r="D52" s="305"/>
      <c r="E52" s="305"/>
      <c r="G52" s="351"/>
      <c r="H52" s="505"/>
      <c r="I52" s="305"/>
      <c r="J52" s="305"/>
    </row>
    <row r="53" spans="1:11" ht="50.1" customHeight="1">
      <c r="B53" s="349"/>
      <c r="C53" s="506"/>
      <c r="D53" s="507"/>
      <c r="E53" s="305"/>
      <c r="G53" s="402"/>
      <c r="H53" s="508"/>
      <c r="I53" s="305"/>
      <c r="J53" s="305"/>
    </row>
    <row r="54" spans="1:11" ht="14.1" customHeight="1">
      <c r="B54" s="353"/>
      <c r="C54" s="639" t="str">
        <f>+'EA '!C57:D57</f>
        <v xml:space="preserve"> </v>
      </c>
      <c r="D54" s="639"/>
      <c r="E54" s="305"/>
      <c r="F54" s="305"/>
      <c r="G54" s="639" t="s">
        <v>3</v>
      </c>
      <c r="H54" s="639"/>
      <c r="I54" s="365"/>
      <c r="J54" s="305"/>
    </row>
    <row r="55" spans="1:11" ht="14.1" customHeight="1">
      <c r="B55" s="356"/>
      <c r="C55" s="650" t="str">
        <f>+'EA '!C58:D58</f>
        <v xml:space="preserve"> </v>
      </c>
      <c r="D55" s="650"/>
      <c r="E55" s="404"/>
      <c r="F55" s="404"/>
      <c r="G55" s="650" t="s">
        <v>3</v>
      </c>
      <c r="H55" s="650"/>
      <c r="I55" s="365"/>
      <c r="J55" s="305"/>
    </row>
    <row r="56" spans="1:11">
      <c r="A56" s="392"/>
      <c r="C56" s="634" t="s">
        <v>3</v>
      </c>
      <c r="D56" s="634"/>
      <c r="F56" s="326"/>
    </row>
    <row r="57" spans="1:11">
      <c r="C57" s="480"/>
      <c r="D57" s="480"/>
    </row>
  </sheetData>
  <sheetProtection formatCells="0" selectLockedCells="1"/>
  <mergeCells count="62">
    <mergeCell ref="C56:D56"/>
    <mergeCell ref="B51:J51"/>
    <mergeCell ref="C54:D54"/>
    <mergeCell ref="G54:H54"/>
    <mergeCell ref="C55:D55"/>
    <mergeCell ref="G55:H55"/>
    <mergeCell ref="G43:H43"/>
    <mergeCell ref="G44:H44"/>
    <mergeCell ref="G46:H46"/>
    <mergeCell ref="G48:H48"/>
    <mergeCell ref="G49:H49"/>
    <mergeCell ref="G36:H36"/>
    <mergeCell ref="G38:H38"/>
    <mergeCell ref="G40:H40"/>
    <mergeCell ref="G41:H41"/>
    <mergeCell ref="G42:H42"/>
    <mergeCell ref="B30:C30"/>
    <mergeCell ref="G30:H30"/>
    <mergeCell ref="G32:H32"/>
    <mergeCell ref="G34:H34"/>
    <mergeCell ref="G35:H35"/>
    <mergeCell ref="B27:C27"/>
    <mergeCell ref="G27:H27"/>
    <mergeCell ref="B28:C28"/>
    <mergeCell ref="G28:H28"/>
    <mergeCell ref="B29:C29"/>
    <mergeCell ref="B24:C24"/>
    <mergeCell ref="G24:H24"/>
    <mergeCell ref="B25:C25"/>
    <mergeCell ref="G25:H25"/>
    <mergeCell ref="B26:C26"/>
    <mergeCell ref="G26:H26"/>
    <mergeCell ref="G19:H19"/>
    <mergeCell ref="B20:C20"/>
    <mergeCell ref="G21:H21"/>
    <mergeCell ref="B22:C22"/>
    <mergeCell ref="B23:C23"/>
    <mergeCell ref="G23:H23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C1:I1"/>
    <mergeCell ref="C2:I2"/>
    <mergeCell ref="C3:I3"/>
    <mergeCell ref="C4:I4"/>
    <mergeCell ref="B5:C5"/>
    <mergeCell ref="G5:H5"/>
  </mergeCells>
  <printOptions horizontalCentered="1" verticalCentered="1"/>
  <pageMargins left="0.39370078740157499" right="0.196850393700787" top="0.35433070866141703" bottom="0.31496062992126" header="0" footer="0"/>
  <pageSetup scale="73" orientation="landscape"/>
  <ignoredErrors>
    <ignoredError sqref="C54:D5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Q41"/>
  <sheetViews>
    <sheetView topLeftCell="A13" workbookViewId="0">
      <selection activeCell="G36" sqref="G36"/>
    </sheetView>
  </sheetViews>
  <sheetFormatPr baseColWidth="10" defaultColWidth="11.42578125" defaultRowHeight="12"/>
  <cols>
    <col min="1" max="1" width="1.140625" style="22" customWidth="1"/>
    <col min="2" max="2" width="11.7109375" style="22" customWidth="1"/>
    <col min="3" max="3" width="42" style="22" customWidth="1"/>
    <col min="4" max="4" width="17.7109375" style="463" customWidth="1"/>
    <col min="5" max="5" width="19.85546875" style="22" customWidth="1"/>
    <col min="6" max="6" width="20.85546875" style="22" customWidth="1"/>
    <col min="7" max="8" width="17.7109375" style="22" customWidth="1"/>
    <col min="9" max="9" width="1.140625" style="22" customWidth="1"/>
    <col min="10" max="10" width="4.140625" style="22" customWidth="1"/>
    <col min="11" max="13" width="11.42578125" style="22"/>
    <col min="14" max="14" width="14.7109375" style="22" customWidth="1"/>
    <col min="15" max="15" width="11.42578125" style="22"/>
    <col min="16" max="16" width="12.28515625" style="22" customWidth="1"/>
    <col min="17" max="16384" width="11.42578125" style="22"/>
  </cols>
  <sheetData>
    <row r="1" spans="1:14" ht="15">
      <c r="C1" s="689" t="s">
        <v>0</v>
      </c>
      <c r="D1" s="689"/>
      <c r="E1" s="689"/>
      <c r="F1" s="689"/>
      <c r="G1" s="689"/>
    </row>
    <row r="2" spans="1:14" s="323" customFormat="1" ht="14.1" customHeight="1">
      <c r="B2" s="376"/>
      <c r="C2" s="665" t="s">
        <v>213</v>
      </c>
      <c r="D2" s="665"/>
      <c r="E2" s="665"/>
      <c r="F2" s="665"/>
      <c r="G2" s="665"/>
      <c r="H2" s="376"/>
      <c r="I2" s="376"/>
      <c r="J2" s="22"/>
      <c r="K2" s="22"/>
    </row>
    <row r="3" spans="1:14" s="323" customFormat="1" ht="14.1" customHeight="1">
      <c r="B3" s="376"/>
      <c r="C3" s="667" t="str">
        <f>+ECSF!C3</f>
        <v>Del 1 de enero al 31 de marzo de 2021</v>
      </c>
      <c r="D3" s="667"/>
      <c r="E3" s="667"/>
      <c r="F3" s="667"/>
      <c r="G3" s="667"/>
      <c r="H3" s="376"/>
      <c r="I3" s="376"/>
      <c r="J3" s="22"/>
      <c r="K3" s="22"/>
    </row>
    <row r="4" spans="1:14" s="323" customFormat="1" ht="14.1" customHeight="1">
      <c r="B4" s="376"/>
      <c r="C4" s="667" t="s">
        <v>3</v>
      </c>
      <c r="D4" s="667"/>
      <c r="E4" s="667"/>
      <c r="F4" s="667"/>
      <c r="G4" s="667"/>
      <c r="H4" s="376"/>
      <c r="I4" s="376"/>
      <c r="J4" s="22"/>
      <c r="K4" s="22"/>
    </row>
    <row r="5" spans="1:14" s="462" customFormat="1" ht="20.25" customHeight="1">
      <c r="A5" s="464"/>
      <c r="B5" s="698" t="s">
        <v>4</v>
      </c>
      <c r="C5" s="698"/>
      <c r="D5" s="466" t="s">
        <v>214</v>
      </c>
      <c r="E5" s="466" t="s">
        <v>215</v>
      </c>
      <c r="F5" s="465" t="s">
        <v>216</v>
      </c>
      <c r="G5" s="465" t="s">
        <v>217</v>
      </c>
      <c r="H5" s="465" t="s">
        <v>218</v>
      </c>
      <c r="I5" s="485"/>
      <c r="M5" s="462" t="s">
        <v>219</v>
      </c>
    </row>
    <row r="6" spans="1:14" s="462" customFormat="1" ht="16.5" customHeight="1">
      <c r="A6" s="467"/>
      <c r="B6" s="699"/>
      <c r="C6" s="699"/>
      <c r="D6" s="469">
        <v>1</v>
      </c>
      <c r="E6" s="469">
        <v>2</v>
      </c>
      <c r="F6" s="468">
        <v>3</v>
      </c>
      <c r="G6" s="468" t="s">
        <v>220</v>
      </c>
      <c r="H6" s="468" t="s">
        <v>221</v>
      </c>
      <c r="I6" s="486"/>
    </row>
    <row r="7" spans="1:14" s="323" customFormat="1" ht="3" customHeight="1">
      <c r="A7" s="690"/>
      <c r="B7" s="668"/>
      <c r="C7" s="668"/>
      <c r="D7" s="668"/>
      <c r="E7" s="668"/>
      <c r="F7" s="668"/>
      <c r="G7" s="668"/>
      <c r="H7" s="668"/>
      <c r="I7" s="691"/>
    </row>
    <row r="8" spans="1:14" s="323" customFormat="1" ht="3" customHeight="1">
      <c r="A8" s="692"/>
      <c r="B8" s="693"/>
      <c r="C8" s="693"/>
      <c r="D8" s="693"/>
      <c r="E8" s="693"/>
      <c r="F8" s="693"/>
      <c r="G8" s="693"/>
      <c r="H8" s="693"/>
      <c r="I8" s="694"/>
      <c r="J8" s="22"/>
      <c r="K8" s="22"/>
    </row>
    <row r="9" spans="1:14" s="323" customFormat="1">
      <c r="A9" s="390"/>
      <c r="B9" s="695" t="s">
        <v>189</v>
      </c>
      <c r="C9" s="695"/>
      <c r="D9" s="470">
        <f>+D11+D21</f>
        <v>11785160</v>
      </c>
      <c r="E9" s="470">
        <f>+E11+E21</f>
        <v>2314161</v>
      </c>
      <c r="F9" s="470">
        <f>+F11+F21</f>
        <v>2178057</v>
      </c>
      <c r="G9" s="470">
        <f>+G11+G21</f>
        <v>11921264</v>
      </c>
      <c r="H9" s="470">
        <f>+H11+H21</f>
        <v>136104</v>
      </c>
      <c r="I9" s="487"/>
      <c r="J9" s="22"/>
      <c r="K9" s="22"/>
    </row>
    <row r="10" spans="1:14" s="323" customFormat="1" ht="5.0999999999999996" customHeight="1">
      <c r="A10" s="390"/>
      <c r="B10" s="471"/>
      <c r="C10" s="471"/>
      <c r="D10" s="470"/>
      <c r="E10" s="470"/>
      <c r="F10" s="470"/>
      <c r="G10" s="470"/>
      <c r="H10" s="470"/>
      <c r="I10" s="487"/>
      <c r="J10" s="22"/>
      <c r="K10" s="22"/>
    </row>
    <row r="11" spans="1:14" s="323" customFormat="1" ht="20.25">
      <c r="A11" s="472"/>
      <c r="B11" s="626" t="s">
        <v>71</v>
      </c>
      <c r="C11" s="626"/>
      <c r="D11" s="473">
        <f>SUM(D13:D19)</f>
        <v>510911</v>
      </c>
      <c r="E11" s="473">
        <f>SUM(E13:E19)</f>
        <v>2239815</v>
      </c>
      <c r="F11" s="473">
        <f>SUM(F13:F19)</f>
        <v>2174938</v>
      </c>
      <c r="G11" s="473">
        <f>D11+E11-F11</f>
        <v>575788</v>
      </c>
      <c r="H11" s="473">
        <f>G11-D11</f>
        <v>64877</v>
      </c>
      <c r="I11" s="488"/>
      <c r="J11" s="22"/>
      <c r="K11" s="489"/>
    </row>
    <row r="12" spans="1:14" s="323" customFormat="1" ht="5.0999999999999996" customHeight="1">
      <c r="A12" s="335"/>
      <c r="B12" s="326"/>
      <c r="C12" s="326"/>
      <c r="D12" s="474"/>
      <c r="E12" s="474"/>
      <c r="F12" s="474"/>
      <c r="G12" s="474"/>
      <c r="H12" s="474"/>
      <c r="I12" s="490"/>
      <c r="J12" s="22"/>
      <c r="K12" s="489"/>
    </row>
    <row r="13" spans="1:14" s="323" customFormat="1" ht="19.5" customHeight="1">
      <c r="A13" s="335"/>
      <c r="B13" s="696" t="s">
        <v>73</v>
      </c>
      <c r="C13" s="696"/>
      <c r="D13" s="475">
        <f>+ESF!E12</f>
        <v>34894</v>
      </c>
      <c r="E13" s="475">
        <v>2045550</v>
      </c>
      <c r="F13" s="475">
        <v>2115956</v>
      </c>
      <c r="G13" s="476">
        <f>D13+E13-F13</f>
        <v>-35512</v>
      </c>
      <c r="H13" s="476">
        <f>G13-D13</f>
        <v>-70406</v>
      </c>
      <c r="I13" s="490"/>
      <c r="J13" s="22"/>
      <c r="K13" s="489" t="str">
        <f>IF(G13=ESF!D12," ","Error")</f>
        <v xml:space="preserve"> </v>
      </c>
      <c r="L13" s="491"/>
      <c r="N13" s="491" t="s">
        <v>3</v>
      </c>
    </row>
    <row r="14" spans="1:14" s="323" customFormat="1" ht="19.5" customHeight="1">
      <c r="A14" s="335"/>
      <c r="B14" s="696" t="s">
        <v>88</v>
      </c>
      <c r="C14" s="696"/>
      <c r="D14" s="475">
        <f>+ESF!E13</f>
        <v>30481</v>
      </c>
      <c r="E14" s="475">
        <v>6376</v>
      </c>
      <c r="F14" s="475">
        <v>0</v>
      </c>
      <c r="G14" s="476">
        <f>D14+E14-F14</f>
        <v>36857</v>
      </c>
      <c r="H14" s="476">
        <f>G14-D14</f>
        <v>6376</v>
      </c>
      <c r="I14" s="490"/>
      <c r="J14" s="22"/>
      <c r="K14" s="489" t="str">
        <f>IF(G14=ESF!D13," ","Error")</f>
        <v xml:space="preserve"> </v>
      </c>
    </row>
    <row r="15" spans="1:14" s="323" customFormat="1" ht="19.5" customHeight="1">
      <c r="A15" s="335"/>
      <c r="B15" s="696" t="s">
        <v>103</v>
      </c>
      <c r="C15" s="696"/>
      <c r="D15" s="475">
        <f>+ESF!E14</f>
        <v>445536</v>
      </c>
      <c r="E15" s="475">
        <v>187889</v>
      </c>
      <c r="F15" s="475">
        <v>58982</v>
      </c>
      <c r="G15" s="476">
        <f>D15+E15-F15</f>
        <v>574443</v>
      </c>
      <c r="H15" s="476">
        <f>G15-D15</f>
        <v>128907</v>
      </c>
      <c r="I15" s="490"/>
      <c r="J15" s="22"/>
      <c r="K15" s="489" t="str">
        <f>IF(G15=ESF!D14," ","Error")</f>
        <v xml:space="preserve"> </v>
      </c>
    </row>
    <row r="16" spans="1:14" s="323" customFormat="1" ht="19.5" customHeight="1">
      <c r="A16" s="335"/>
      <c r="B16" s="696" t="s">
        <v>190</v>
      </c>
      <c r="C16" s="696"/>
      <c r="D16" s="475">
        <f>+ESF!E15</f>
        <v>0</v>
      </c>
      <c r="E16" s="475">
        <v>0</v>
      </c>
      <c r="F16" s="475">
        <v>0</v>
      </c>
      <c r="G16" s="476">
        <f>D16+E16-F16</f>
        <v>0</v>
      </c>
      <c r="H16" s="476">
        <f>G16-D16</f>
        <v>0</v>
      </c>
      <c r="I16" s="490"/>
      <c r="J16" s="22"/>
      <c r="K16" s="489" t="str">
        <f>IF(G16=ESF!D15," ","Error")</f>
        <v xml:space="preserve"> </v>
      </c>
      <c r="N16" s="323" t="s">
        <v>3</v>
      </c>
    </row>
    <row r="17" spans="1:12" s="323" customFormat="1" ht="19.5" customHeight="1">
      <c r="A17" s="335"/>
      <c r="B17" s="696" t="s">
        <v>129</v>
      </c>
      <c r="C17" s="696"/>
      <c r="D17" s="475">
        <f>+ESF!E16</f>
        <v>0</v>
      </c>
      <c r="E17" s="475">
        <v>0</v>
      </c>
      <c r="F17" s="475">
        <v>0</v>
      </c>
      <c r="G17" s="476">
        <f>D17+E17-F17</f>
        <v>0</v>
      </c>
      <c r="H17" s="476">
        <f>G17-D17</f>
        <v>0</v>
      </c>
      <c r="I17" s="490"/>
      <c r="J17" s="22"/>
      <c r="K17" s="489" t="str">
        <f>IF(G17=ESF!D16," ","Error")</f>
        <v xml:space="preserve"> </v>
      </c>
    </row>
    <row r="18" spans="1:12" s="323" customFormat="1" ht="19.5" customHeight="1">
      <c r="A18" s="335"/>
      <c r="B18" s="696" t="s">
        <v>130</v>
      </c>
      <c r="C18" s="696"/>
      <c r="D18" s="475">
        <f>+ESF!E17</f>
        <v>0</v>
      </c>
      <c r="E18" s="475">
        <v>0</v>
      </c>
      <c r="F18" s="475">
        <v>0</v>
      </c>
      <c r="G18" s="476">
        <f t="shared" ref="G18:G19" si="0">D18+E18-F18</f>
        <v>0</v>
      </c>
      <c r="H18" s="476">
        <f t="shared" ref="H18:H19" si="1">G18-D18</f>
        <v>0</v>
      </c>
      <c r="I18" s="490"/>
      <c r="J18" s="22"/>
      <c r="K18" s="489" t="str">
        <f>IF(G18=ESF!D17," ","Error")</f>
        <v xml:space="preserve"> </v>
      </c>
      <c r="L18" s="323" t="s">
        <v>3</v>
      </c>
    </row>
    <row r="19" spans="1:12" ht="19.5" customHeight="1">
      <c r="A19" s="335"/>
      <c r="B19" s="696" t="s">
        <v>137</v>
      </c>
      <c r="C19" s="696"/>
      <c r="D19" s="475">
        <f>+ESF!E18</f>
        <v>0</v>
      </c>
      <c r="E19" s="475">
        <v>0</v>
      </c>
      <c r="F19" s="475">
        <v>0</v>
      </c>
      <c r="G19" s="476">
        <f t="shared" si="0"/>
        <v>0</v>
      </c>
      <c r="H19" s="476">
        <f t="shared" si="1"/>
        <v>0</v>
      </c>
      <c r="I19" s="490"/>
      <c r="K19" s="489" t="str">
        <f>IF(G19=ESF!D18," ","Error")</f>
        <v xml:space="preserve"> </v>
      </c>
    </row>
    <row r="20" spans="1:12" ht="20.25">
      <c r="A20" s="335"/>
      <c r="B20" s="342"/>
      <c r="C20" s="342"/>
      <c r="D20" s="477"/>
      <c r="E20" s="477"/>
      <c r="F20" s="477"/>
      <c r="G20" s="477"/>
      <c r="H20" s="477"/>
      <c r="I20" s="490"/>
      <c r="K20" s="489"/>
    </row>
    <row r="21" spans="1:12" ht="20.25">
      <c r="A21" s="472"/>
      <c r="B21" s="626" t="s">
        <v>150</v>
      </c>
      <c r="C21" s="626"/>
      <c r="D21" s="473">
        <f>SUM(D23:D31)</f>
        <v>11274249</v>
      </c>
      <c r="E21" s="473">
        <f>SUM(E23:E31)</f>
        <v>74346</v>
      </c>
      <c r="F21" s="473">
        <f>SUM(F23:F31)</f>
        <v>3119</v>
      </c>
      <c r="G21" s="473">
        <f>D21+E21-F21</f>
        <v>11345476</v>
      </c>
      <c r="H21" s="473">
        <f>G21-D21</f>
        <v>71227</v>
      </c>
      <c r="I21" s="488"/>
      <c r="K21" s="489"/>
    </row>
    <row r="22" spans="1:12" ht="5.0999999999999996" customHeight="1">
      <c r="A22" s="335"/>
      <c r="B22" s="326" t="s">
        <v>3</v>
      </c>
      <c r="C22" s="342"/>
      <c r="D22" s="474"/>
      <c r="E22" s="474" t="s">
        <v>3</v>
      </c>
      <c r="F22" s="474"/>
      <c r="G22" s="474"/>
      <c r="H22" s="474"/>
      <c r="I22" s="490"/>
      <c r="K22" s="489"/>
    </row>
    <row r="23" spans="1:12" ht="19.5" customHeight="1">
      <c r="A23" s="335"/>
      <c r="B23" s="696" t="s">
        <v>152</v>
      </c>
      <c r="C23" s="696"/>
      <c r="D23" s="475">
        <f>+ESF!E25</f>
        <v>0</v>
      </c>
      <c r="E23" s="475">
        <v>0</v>
      </c>
      <c r="F23" s="475">
        <v>0</v>
      </c>
      <c r="G23" s="476">
        <f>D23+E23-F23</f>
        <v>0</v>
      </c>
      <c r="H23" s="476">
        <f>G23-D23</f>
        <v>0</v>
      </c>
      <c r="I23" s="490"/>
      <c r="K23" s="489" t="str">
        <f>IF(G23=ESF!D25," ","error")</f>
        <v xml:space="preserve"> </v>
      </c>
    </row>
    <row r="24" spans="1:12" ht="19.5" customHeight="1">
      <c r="A24" s="335"/>
      <c r="B24" s="696" t="s">
        <v>154</v>
      </c>
      <c r="C24" s="696"/>
      <c r="D24" s="475">
        <f>+ESF!E26</f>
        <v>0</v>
      </c>
      <c r="E24" s="475">
        <v>0</v>
      </c>
      <c r="F24" s="475">
        <v>0</v>
      </c>
      <c r="G24" s="476">
        <f t="shared" ref="G24:G31" si="2">D24+E24-F24</f>
        <v>0</v>
      </c>
      <c r="H24" s="476">
        <f t="shared" ref="H24:H31" si="3">G24-D24</f>
        <v>0</v>
      </c>
      <c r="I24" s="490"/>
      <c r="K24" s="489" t="str">
        <f>IF(G24=ESF!D26," ","error")</f>
        <v xml:space="preserve"> </v>
      </c>
    </row>
    <row r="25" spans="1:12" ht="19.5" customHeight="1">
      <c r="A25" s="335"/>
      <c r="B25" s="696" t="s">
        <v>156</v>
      </c>
      <c r="C25" s="696"/>
      <c r="D25" s="475">
        <f>+ESF!E27</f>
        <v>11202118</v>
      </c>
      <c r="E25" s="475">
        <v>37931</v>
      </c>
      <c r="F25" s="475">
        <v>3119</v>
      </c>
      <c r="G25" s="476">
        <f t="shared" si="2"/>
        <v>11236930</v>
      </c>
      <c r="H25" s="476">
        <f t="shared" si="3"/>
        <v>34812</v>
      </c>
      <c r="I25" s="490"/>
      <c r="K25" s="489" t="str">
        <f>IF(G25=ESF!D27," ","error")</f>
        <v xml:space="preserve"> </v>
      </c>
    </row>
    <row r="26" spans="1:12" ht="19.5" customHeight="1">
      <c r="A26" s="335"/>
      <c r="B26" s="696" t="s">
        <v>222</v>
      </c>
      <c r="C26" s="696"/>
      <c r="D26" s="475">
        <f>+ESF!E28</f>
        <v>43504</v>
      </c>
      <c r="E26" s="475">
        <v>0</v>
      </c>
      <c r="F26" s="475">
        <v>0</v>
      </c>
      <c r="G26" s="476">
        <f t="shared" si="2"/>
        <v>43504</v>
      </c>
      <c r="H26" s="476">
        <f t="shared" si="3"/>
        <v>0</v>
      </c>
      <c r="I26" s="490"/>
      <c r="K26" s="489" t="str">
        <f>IF(G26=ESF!D28," ","error")</f>
        <v xml:space="preserve"> </v>
      </c>
    </row>
    <row r="27" spans="1:12" ht="19.5" customHeight="1">
      <c r="A27" s="335"/>
      <c r="B27" s="696" t="s">
        <v>160</v>
      </c>
      <c r="C27" s="696"/>
      <c r="D27" s="475">
        <f>+ESF!E29</f>
        <v>28627</v>
      </c>
      <c r="E27" s="475">
        <v>36415</v>
      </c>
      <c r="F27" s="475">
        <v>0</v>
      </c>
      <c r="G27" s="476">
        <f t="shared" si="2"/>
        <v>65042</v>
      </c>
      <c r="H27" s="476">
        <f t="shared" si="3"/>
        <v>36415</v>
      </c>
      <c r="I27" s="490"/>
      <c r="K27" s="489" t="str">
        <f>IF(G27=ESF!D29," ","error")</f>
        <v xml:space="preserve"> </v>
      </c>
    </row>
    <row r="28" spans="1:12" ht="19.5" customHeight="1">
      <c r="A28" s="335"/>
      <c r="B28" s="696" t="s">
        <v>161</v>
      </c>
      <c r="C28" s="696"/>
      <c r="D28" s="475">
        <f>+ESF!E30</f>
        <v>0</v>
      </c>
      <c r="E28" s="475">
        <v>0</v>
      </c>
      <c r="F28" s="475">
        <v>0</v>
      </c>
      <c r="G28" s="476">
        <f t="shared" si="2"/>
        <v>0</v>
      </c>
      <c r="H28" s="476">
        <f t="shared" si="3"/>
        <v>0</v>
      </c>
      <c r="I28" s="490"/>
      <c r="K28" s="489" t="str">
        <f>IF(G28=ESF!D30," ","error")</f>
        <v xml:space="preserve"> </v>
      </c>
    </row>
    <row r="29" spans="1:12" ht="19.5" customHeight="1">
      <c r="A29" s="335"/>
      <c r="B29" s="696" t="s">
        <v>163</v>
      </c>
      <c r="C29" s="696"/>
      <c r="D29" s="475">
        <f>+ESF!E31</f>
        <v>0</v>
      </c>
      <c r="E29" s="475">
        <v>0</v>
      </c>
      <c r="F29" s="475">
        <v>0</v>
      </c>
      <c r="G29" s="476">
        <f t="shared" si="2"/>
        <v>0</v>
      </c>
      <c r="H29" s="476">
        <f t="shared" si="3"/>
        <v>0</v>
      </c>
      <c r="I29" s="490"/>
      <c r="K29" s="489" t="str">
        <f>IF(G29=ESF!D31," ","error")</f>
        <v xml:space="preserve"> </v>
      </c>
    </row>
    <row r="30" spans="1:12" ht="19.5" customHeight="1">
      <c r="A30" s="335"/>
      <c r="B30" s="696" t="s">
        <v>164</v>
      </c>
      <c r="C30" s="696"/>
      <c r="D30" s="475">
        <f>+ESF!E32</f>
        <v>0</v>
      </c>
      <c r="E30" s="475">
        <v>0</v>
      </c>
      <c r="F30" s="475">
        <v>0</v>
      </c>
      <c r="G30" s="476">
        <f t="shared" si="2"/>
        <v>0</v>
      </c>
      <c r="H30" s="476">
        <f t="shared" si="3"/>
        <v>0</v>
      </c>
      <c r="I30" s="490"/>
      <c r="K30" s="489" t="str">
        <f>IF(G30=ESF!D32," ","error")</f>
        <v xml:space="preserve"> </v>
      </c>
    </row>
    <row r="31" spans="1:12" ht="19.5" customHeight="1">
      <c r="A31" s="335"/>
      <c r="B31" s="696" t="s">
        <v>166</v>
      </c>
      <c r="C31" s="696"/>
      <c r="D31" s="475">
        <f>+ESF!E33</f>
        <v>0</v>
      </c>
      <c r="E31" s="475">
        <v>0</v>
      </c>
      <c r="F31" s="475">
        <v>0</v>
      </c>
      <c r="G31" s="476">
        <f t="shared" si="2"/>
        <v>0</v>
      </c>
      <c r="H31" s="476">
        <f t="shared" si="3"/>
        <v>0</v>
      </c>
      <c r="I31" s="490"/>
      <c r="K31" s="489" t="str">
        <f>IF(G31=ESF!D33," ","error")</f>
        <v xml:space="preserve"> </v>
      </c>
    </row>
    <row r="32" spans="1:12" ht="20.25">
      <c r="A32" s="335"/>
      <c r="B32" s="342"/>
      <c r="C32" s="342"/>
      <c r="D32" s="477"/>
      <c r="E32" s="474"/>
      <c r="F32" s="474"/>
      <c r="G32" s="474"/>
      <c r="H32" s="474"/>
      <c r="I32" s="490"/>
      <c r="K32" s="489"/>
    </row>
    <row r="33" spans="1:17" ht="6" customHeight="1">
      <c r="A33" s="700"/>
      <c r="B33" s="701"/>
      <c r="C33" s="701"/>
      <c r="D33" s="701"/>
      <c r="E33" s="701"/>
      <c r="F33" s="701"/>
      <c r="G33" s="701"/>
      <c r="H33" s="701"/>
      <c r="I33" s="702"/>
    </row>
    <row r="34" spans="1:17" ht="6" customHeight="1">
      <c r="A34" s="478"/>
      <c r="B34" s="479"/>
      <c r="C34" s="480"/>
      <c r="E34" s="478"/>
      <c r="F34" s="478"/>
      <c r="G34" s="478"/>
      <c r="H34" s="478"/>
      <c r="I34" s="478"/>
    </row>
    <row r="35" spans="1:17" ht="15" customHeight="1">
      <c r="A35" s="323"/>
      <c r="B35" s="627" t="s">
        <v>65</v>
      </c>
      <c r="C35" s="627"/>
      <c r="D35" s="627"/>
      <c r="E35" s="627"/>
      <c r="F35" s="627"/>
      <c r="G35" s="627"/>
      <c r="H35" s="627"/>
      <c r="I35" s="627"/>
      <c r="J35" s="483"/>
      <c r="K35" s="323"/>
      <c r="L35" s="323"/>
      <c r="M35" s="323"/>
      <c r="N35" s="323"/>
      <c r="O35" s="323"/>
      <c r="P35" s="323"/>
      <c r="Q35" s="323"/>
    </row>
    <row r="36" spans="1:17" ht="9.75" customHeight="1">
      <c r="A36" s="323"/>
      <c r="B36" s="349"/>
      <c r="C36" s="350"/>
      <c r="D36" s="305"/>
      <c r="E36" s="305"/>
      <c r="F36" s="323"/>
      <c r="G36" s="351"/>
      <c r="H36" s="350"/>
      <c r="I36" s="305"/>
      <c r="J36" s="305"/>
      <c r="K36" s="323"/>
      <c r="L36" s="323"/>
      <c r="M36" s="323"/>
      <c r="N36" s="323"/>
      <c r="O36" s="323"/>
      <c r="P36" s="323"/>
      <c r="Q36" s="323"/>
    </row>
    <row r="37" spans="1:17" ht="50.1" customHeight="1">
      <c r="A37" s="323"/>
      <c r="B37" s="481"/>
      <c r="C37" s="482" t="s">
        <v>3</v>
      </c>
      <c r="D37" s="305"/>
      <c r="E37" s="703"/>
      <c r="F37" s="703"/>
      <c r="G37" s="354"/>
      <c r="H37" s="354"/>
      <c r="I37" s="305"/>
      <c r="J37" s="305"/>
      <c r="K37" s="323"/>
      <c r="L37" s="323"/>
      <c r="M37" s="323"/>
      <c r="N37" s="323"/>
      <c r="O37" s="323"/>
      <c r="P37" s="323"/>
      <c r="Q37" s="323"/>
    </row>
    <row r="38" spans="1:17" ht="14.1" customHeight="1">
      <c r="A38" s="323"/>
      <c r="C38" s="355" t="str">
        <f>+'EA '!C57:D57</f>
        <v xml:space="preserve"> </v>
      </c>
      <c r="D38" s="325"/>
      <c r="E38" s="639" t="s">
        <v>3</v>
      </c>
      <c r="F38" s="639"/>
      <c r="G38" s="354"/>
      <c r="H38" s="354"/>
      <c r="I38" s="365"/>
      <c r="J38" s="323"/>
      <c r="P38" s="323"/>
      <c r="Q38" s="323"/>
    </row>
    <row r="39" spans="1:17" ht="14.1" customHeight="1">
      <c r="A39" s="323"/>
      <c r="C39" s="403" t="str">
        <f>+'EA '!C58:D58</f>
        <v xml:space="preserve"> </v>
      </c>
      <c r="D39" s="483"/>
      <c r="E39" s="650" t="s">
        <v>3</v>
      </c>
      <c r="F39" s="650"/>
      <c r="G39" s="357"/>
      <c r="H39" s="357"/>
      <c r="I39" s="365"/>
      <c r="J39" s="323"/>
      <c r="P39" s="323"/>
      <c r="Q39" s="323"/>
    </row>
    <row r="40" spans="1:17" ht="13.5" customHeight="1">
      <c r="B40" s="323"/>
      <c r="D40" s="484"/>
      <c r="E40" s="697" t="s">
        <v>3</v>
      </c>
      <c r="F40" s="697"/>
      <c r="G40" s="323"/>
    </row>
    <row r="41" spans="1:17">
      <c r="B41" s="323"/>
      <c r="C41" s="323"/>
      <c r="D41" s="484"/>
      <c r="E41" s="323"/>
      <c r="F41" s="323"/>
      <c r="G41" s="323"/>
    </row>
  </sheetData>
  <sheetProtection formatCells="0" selectLockedCells="1"/>
  <mergeCells count="32">
    <mergeCell ref="E40:F40"/>
    <mergeCell ref="B5:C6"/>
    <mergeCell ref="A33:I33"/>
    <mergeCell ref="B35:I35"/>
    <mergeCell ref="E37:F37"/>
    <mergeCell ref="E38:F38"/>
    <mergeCell ref="E39:F39"/>
    <mergeCell ref="B27:C27"/>
    <mergeCell ref="B28:C28"/>
    <mergeCell ref="B29:C29"/>
    <mergeCell ref="B30:C30"/>
    <mergeCell ref="B31:C31"/>
    <mergeCell ref="B21:C21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A8:I8"/>
    <mergeCell ref="B9:C9"/>
    <mergeCell ref="B11:C11"/>
    <mergeCell ref="B13:C13"/>
    <mergeCell ref="B14:C14"/>
    <mergeCell ref="C1:G1"/>
    <mergeCell ref="C2:G2"/>
    <mergeCell ref="C3:G3"/>
    <mergeCell ref="C4:G4"/>
    <mergeCell ref="A7:I7"/>
  </mergeCells>
  <printOptions horizontalCentered="1" verticalCentered="1"/>
  <pageMargins left="0.39370078740157499" right="0.118110236220472" top="0.35433070866141703" bottom="0.31496062992126" header="0" footer="0"/>
  <pageSetup scale="88" orientation="landscape" r:id="rId1"/>
  <ignoredErrors>
    <ignoredError sqref="E12:H12 E10:H10" formula="1"/>
    <ignoredError sqref="I25 I15 I16 I21 I26 I27 F23:I23 E24:I24 G15 I28 E29:I31 I17 E18:I18 F22:I22 A22:C31 A32:I33 A16:C18 A19:I19 E20:I20 A20:C20 A21:C21 A15:D15 D20 D16:D18 D22:D31 C38:C39 D13:D1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P49"/>
  <sheetViews>
    <sheetView topLeftCell="A22" workbookViewId="0">
      <selection activeCell="K44" sqref="K44"/>
    </sheetView>
  </sheetViews>
  <sheetFormatPr baseColWidth="10" defaultColWidth="11.42578125" defaultRowHeight="12"/>
  <cols>
    <col min="1" max="1" width="4.85546875" style="413" customWidth="1"/>
    <col min="2" max="2" width="14.5703125" style="413" customWidth="1"/>
    <col min="3" max="3" width="22.42578125" style="413" customWidth="1"/>
    <col min="4" max="4" width="19" style="413" customWidth="1"/>
    <col min="5" max="5" width="3.42578125" style="413" customWidth="1"/>
    <col min="6" max="6" width="11.42578125" style="413" customWidth="1"/>
    <col min="7" max="7" width="23.140625" style="413" customWidth="1"/>
    <col min="8" max="8" width="20.42578125" style="413" customWidth="1"/>
    <col min="9" max="9" width="19.42578125" style="413" customWidth="1"/>
    <col min="10" max="10" width="2" style="413" customWidth="1"/>
    <col min="11" max="13" width="11.42578125" style="412"/>
    <col min="14" max="14" width="14.7109375" style="412" customWidth="1"/>
    <col min="15" max="15" width="11.42578125" style="412"/>
    <col min="16" max="16" width="12.28515625" style="412" customWidth="1"/>
    <col min="17" max="16384" width="11.42578125" style="412"/>
  </cols>
  <sheetData>
    <row r="1" spans="1:16" ht="15.75">
      <c r="C1" s="704" t="s">
        <v>0</v>
      </c>
      <c r="D1" s="704"/>
      <c r="E1" s="704"/>
      <c r="F1" s="704"/>
      <c r="G1" s="704"/>
      <c r="H1" s="704"/>
    </row>
    <row r="2" spans="1:16" ht="14.1" customHeight="1">
      <c r="B2" s="414"/>
      <c r="C2" s="705" t="s">
        <v>223</v>
      </c>
      <c r="D2" s="705"/>
      <c r="E2" s="705"/>
      <c r="F2" s="705"/>
      <c r="G2" s="705"/>
      <c r="H2" s="705"/>
      <c r="I2" s="414"/>
      <c r="J2" s="414"/>
    </row>
    <row r="3" spans="1:16" ht="14.1" customHeight="1">
      <c r="B3" s="414"/>
      <c r="C3" s="706" t="str">
        <f>+ECSF!C3</f>
        <v>Del 1 de enero al 31 de marzo de 2021</v>
      </c>
      <c r="D3" s="706"/>
      <c r="E3" s="706"/>
      <c r="F3" s="706"/>
      <c r="G3" s="706"/>
      <c r="H3" s="706"/>
      <c r="I3" s="414"/>
      <c r="J3" s="414"/>
    </row>
    <row r="4" spans="1:16" ht="14.1" customHeight="1">
      <c r="B4" s="414"/>
      <c r="C4" s="706" t="s">
        <v>3</v>
      </c>
      <c r="D4" s="706"/>
      <c r="E4" s="706"/>
      <c r="F4" s="706"/>
      <c r="G4" s="706"/>
      <c r="H4" s="706"/>
      <c r="I4" s="414"/>
      <c r="J4" s="414"/>
    </row>
    <row r="5" spans="1:16" ht="30" customHeight="1">
      <c r="A5" s="415"/>
      <c r="B5" s="707" t="s">
        <v>224</v>
      </c>
      <c r="C5" s="707"/>
      <c r="D5" s="707"/>
      <c r="E5" s="416"/>
      <c r="F5" s="417" t="s">
        <v>225</v>
      </c>
      <c r="G5" s="417" t="s">
        <v>226</v>
      </c>
      <c r="H5" s="416" t="s">
        <v>227</v>
      </c>
      <c r="I5" s="416" t="s">
        <v>228</v>
      </c>
      <c r="J5" s="453"/>
    </row>
    <row r="6" spans="1:16" ht="3" customHeight="1">
      <c r="A6" s="418"/>
      <c r="B6" s="708"/>
      <c r="C6" s="708"/>
      <c r="D6" s="708"/>
      <c r="E6" s="708"/>
      <c r="F6" s="708"/>
      <c r="G6" s="708"/>
      <c r="H6" s="708"/>
      <c r="I6" s="708"/>
      <c r="J6" s="709"/>
    </row>
    <row r="7" spans="1:16" ht="9.9499999999999993" customHeight="1">
      <c r="A7" s="419"/>
      <c r="B7" s="710"/>
      <c r="C7" s="710"/>
      <c r="D7" s="710"/>
      <c r="E7" s="710"/>
      <c r="F7" s="710"/>
      <c r="G7" s="710"/>
      <c r="H7" s="710"/>
      <c r="I7" s="710"/>
      <c r="J7" s="711"/>
    </row>
    <row r="8" spans="1:16">
      <c r="A8" s="419"/>
      <c r="B8" s="712" t="s">
        <v>229</v>
      </c>
      <c r="C8" s="712"/>
      <c r="D8" s="712"/>
      <c r="E8" s="421"/>
      <c r="F8" s="421"/>
      <c r="G8" s="421"/>
      <c r="H8" s="421"/>
      <c r="I8" s="421"/>
      <c r="J8" s="454"/>
    </row>
    <row r="9" spans="1:16">
      <c r="A9" s="422"/>
      <c r="B9" s="713" t="s">
        <v>230</v>
      </c>
      <c r="C9" s="713"/>
      <c r="D9" s="713"/>
      <c r="E9" s="424"/>
      <c r="F9" s="424"/>
      <c r="G9" s="424"/>
      <c r="H9" s="424"/>
      <c r="I9" s="424"/>
      <c r="J9" s="455"/>
    </row>
    <row r="10" spans="1:16">
      <c r="A10" s="422"/>
      <c r="B10" s="712" t="s">
        <v>231</v>
      </c>
      <c r="C10" s="712"/>
      <c r="D10" s="712"/>
      <c r="E10" s="424"/>
      <c r="F10" s="425"/>
      <c r="G10" s="425"/>
      <c r="H10" s="426">
        <f>SUM(H11:H13)</f>
        <v>0</v>
      </c>
      <c r="I10" s="426">
        <f>SUM(I11:I13)</f>
        <v>0</v>
      </c>
      <c r="J10" s="456"/>
    </row>
    <row r="11" spans="1:16">
      <c r="A11" s="427"/>
      <c r="B11" s="428"/>
      <c r="C11" s="714" t="s">
        <v>232</v>
      </c>
      <c r="D11" s="714"/>
      <c r="E11" s="424"/>
      <c r="F11" s="429" t="s">
        <v>233</v>
      </c>
      <c r="G11" s="429"/>
      <c r="H11" s="430">
        <f>+ESF!J13</f>
        <v>0</v>
      </c>
      <c r="I11" s="430">
        <f>+ESF!I13+ESF!I14</f>
        <v>0</v>
      </c>
      <c r="J11" s="457"/>
    </row>
    <row r="12" spans="1:16">
      <c r="A12" s="427"/>
      <c r="B12" s="428"/>
      <c r="C12" s="714" t="s">
        <v>234</v>
      </c>
      <c r="D12" s="714"/>
      <c r="E12" s="424"/>
      <c r="F12" s="429"/>
      <c r="G12" s="429"/>
      <c r="H12" s="430">
        <v>0</v>
      </c>
      <c r="I12" s="430">
        <v>0</v>
      </c>
      <c r="J12" s="457"/>
      <c r="N12" s="412" t="s">
        <v>3</v>
      </c>
    </row>
    <row r="13" spans="1:16">
      <c r="A13" s="427"/>
      <c r="B13" s="428"/>
      <c r="C13" s="714" t="s">
        <v>235</v>
      </c>
      <c r="D13" s="714"/>
      <c r="E13" s="424"/>
      <c r="F13" s="429"/>
      <c r="G13" s="429"/>
      <c r="H13" s="430">
        <v>0</v>
      </c>
      <c r="I13" s="430">
        <v>0</v>
      </c>
      <c r="J13" s="457"/>
      <c r="P13" s="458"/>
    </row>
    <row r="14" spans="1:16" ht="9.9499999999999993" customHeight="1">
      <c r="A14" s="427"/>
      <c r="B14" s="428"/>
      <c r="C14" s="428"/>
      <c r="D14" s="431"/>
      <c r="E14" s="424"/>
      <c r="F14" s="432"/>
      <c r="G14" s="432"/>
      <c r="H14" s="433"/>
      <c r="I14" s="433"/>
      <c r="J14" s="457"/>
    </row>
    <row r="15" spans="1:16">
      <c r="A15" s="422"/>
      <c r="B15" s="712" t="s">
        <v>236</v>
      </c>
      <c r="C15" s="712"/>
      <c r="D15" s="712"/>
      <c r="E15" s="424"/>
      <c r="F15" s="425"/>
      <c r="G15" s="425"/>
      <c r="H15" s="426">
        <f>SUM(H16:H19)</f>
        <v>0</v>
      </c>
      <c r="I15" s="426">
        <f>SUM(I16:I19)</f>
        <v>0</v>
      </c>
      <c r="J15" s="456"/>
    </row>
    <row r="16" spans="1:16">
      <c r="A16" s="427"/>
      <c r="B16" s="428"/>
      <c r="C16" s="714" t="s">
        <v>237</v>
      </c>
      <c r="D16" s="714"/>
      <c r="E16" s="424"/>
      <c r="F16" s="429"/>
      <c r="G16" s="429"/>
      <c r="H16" s="430">
        <v>0</v>
      </c>
      <c r="I16" s="430">
        <v>0</v>
      </c>
      <c r="J16" s="457"/>
    </row>
    <row r="17" spans="1:10">
      <c r="A17" s="427"/>
      <c r="B17" s="428"/>
      <c r="C17" s="714" t="s">
        <v>238</v>
      </c>
      <c r="D17" s="714"/>
      <c r="E17" s="424"/>
      <c r="F17" s="429"/>
      <c r="G17" s="429"/>
      <c r="H17" s="430">
        <v>0</v>
      </c>
      <c r="I17" s="430">
        <v>0</v>
      </c>
      <c r="J17" s="457"/>
    </row>
    <row r="18" spans="1:10">
      <c r="A18" s="427"/>
      <c r="B18" s="428"/>
      <c r="C18" s="714" t="s">
        <v>234</v>
      </c>
      <c r="D18" s="714"/>
      <c r="E18" s="424"/>
      <c r="F18" s="429"/>
      <c r="G18" s="429"/>
      <c r="H18" s="430">
        <v>0</v>
      </c>
      <c r="I18" s="430">
        <v>0</v>
      </c>
      <c r="J18" s="457"/>
    </row>
    <row r="19" spans="1:10">
      <c r="A19" s="427"/>
      <c r="B19" s="434"/>
      <c r="C19" s="714" t="s">
        <v>235</v>
      </c>
      <c r="D19" s="714"/>
      <c r="E19" s="424"/>
      <c r="F19" s="429"/>
      <c r="G19" s="429"/>
      <c r="H19" s="435">
        <v>0</v>
      </c>
      <c r="I19" s="435">
        <v>0</v>
      </c>
      <c r="J19" s="457"/>
    </row>
    <row r="20" spans="1:10" ht="9.9499999999999993" customHeight="1">
      <c r="A20" s="427"/>
      <c r="B20" s="428"/>
      <c r="C20" s="428"/>
      <c r="D20" s="431"/>
      <c r="E20" s="424"/>
      <c r="F20" s="423"/>
      <c r="G20" s="423"/>
      <c r="H20" s="436"/>
      <c r="I20" s="436"/>
      <c r="J20" s="457"/>
    </row>
    <row r="21" spans="1:10">
      <c r="A21" s="437"/>
      <c r="B21" s="715" t="s">
        <v>239</v>
      </c>
      <c r="C21" s="715"/>
      <c r="D21" s="715"/>
      <c r="E21" s="438"/>
      <c r="F21" s="439"/>
      <c r="G21" s="439"/>
      <c r="H21" s="426">
        <f>H10+H15</f>
        <v>0</v>
      </c>
      <c r="I21" s="426">
        <f>I10+I15</f>
        <v>0</v>
      </c>
      <c r="J21" s="459"/>
    </row>
    <row r="22" spans="1:10">
      <c r="A22" s="422"/>
      <c r="B22" s="428"/>
      <c r="C22" s="428"/>
      <c r="D22" s="420"/>
      <c r="E22" s="424"/>
      <c r="F22" s="423"/>
      <c r="G22" s="423"/>
      <c r="H22" s="436"/>
      <c r="I22" s="436"/>
      <c r="J22" s="456"/>
    </row>
    <row r="23" spans="1:10">
      <c r="A23" s="422"/>
      <c r="B23" s="713" t="s">
        <v>240</v>
      </c>
      <c r="C23" s="713"/>
      <c r="D23" s="713"/>
      <c r="E23" s="424"/>
      <c r="F23" s="423"/>
      <c r="G23" s="423"/>
      <c r="H23" s="436"/>
      <c r="I23" s="436"/>
      <c r="J23" s="456"/>
    </row>
    <row r="24" spans="1:10">
      <c r="A24" s="422"/>
      <c r="B24" s="712" t="s">
        <v>231</v>
      </c>
      <c r="C24" s="712"/>
      <c r="D24" s="712"/>
      <c r="E24" s="424"/>
      <c r="F24" s="425"/>
      <c r="G24" s="425"/>
      <c r="H24" s="426">
        <f>SUM(H25:H27)</f>
        <v>0</v>
      </c>
      <c r="I24" s="426">
        <f>SUM(I25:I27)</f>
        <v>0</v>
      </c>
      <c r="J24" s="456"/>
    </row>
    <row r="25" spans="1:10">
      <c r="A25" s="427"/>
      <c r="B25" s="428"/>
      <c r="C25" s="714" t="s">
        <v>232</v>
      </c>
      <c r="D25" s="714"/>
      <c r="E25" s="424"/>
      <c r="F25" s="429" t="s">
        <v>233</v>
      </c>
      <c r="G25" s="429"/>
      <c r="H25" s="430">
        <v>0</v>
      </c>
      <c r="I25" s="430">
        <v>0</v>
      </c>
      <c r="J25" s="457"/>
    </row>
    <row r="26" spans="1:10">
      <c r="A26" s="427"/>
      <c r="B26" s="434"/>
      <c r="C26" s="714" t="s">
        <v>234</v>
      </c>
      <c r="D26" s="714"/>
      <c r="E26" s="434"/>
      <c r="F26" s="440"/>
      <c r="G26" s="440"/>
      <c r="H26" s="430">
        <v>0</v>
      </c>
      <c r="I26" s="430">
        <v>0</v>
      </c>
      <c r="J26" s="457"/>
    </row>
    <row r="27" spans="1:10">
      <c r="A27" s="427"/>
      <c r="B27" s="434"/>
      <c r="C27" s="714" t="s">
        <v>235</v>
      </c>
      <c r="D27" s="714"/>
      <c r="E27" s="434"/>
      <c r="F27" s="440"/>
      <c r="G27" s="440"/>
      <c r="H27" s="430">
        <v>0</v>
      </c>
      <c r="I27" s="430">
        <v>0</v>
      </c>
      <c r="J27" s="457"/>
    </row>
    <row r="28" spans="1:10" ht="9.9499999999999993" customHeight="1">
      <c r="A28" s="427"/>
      <c r="B28" s="428"/>
      <c r="C28" s="428"/>
      <c r="D28" s="431"/>
      <c r="E28" s="424"/>
      <c r="F28" s="423"/>
      <c r="G28" s="423"/>
      <c r="H28" s="436"/>
      <c r="I28" s="436"/>
      <c r="J28" s="457"/>
    </row>
    <row r="29" spans="1:10">
      <c r="A29" s="422"/>
      <c r="B29" s="712" t="s">
        <v>236</v>
      </c>
      <c r="C29" s="712"/>
      <c r="D29" s="712"/>
      <c r="E29" s="424"/>
      <c r="F29" s="425"/>
      <c r="G29" s="425"/>
      <c r="H29" s="426">
        <f>SUM(H30:H33)</f>
        <v>0</v>
      </c>
      <c r="I29" s="426">
        <f>SUM(I30:I33)</f>
        <v>0</v>
      </c>
      <c r="J29" s="456"/>
    </row>
    <row r="30" spans="1:10">
      <c r="A30" s="427"/>
      <c r="B30" s="428"/>
      <c r="C30" s="714" t="s">
        <v>237</v>
      </c>
      <c r="D30" s="714"/>
      <c r="E30" s="424"/>
      <c r="F30" s="429"/>
      <c r="G30" s="429"/>
      <c r="H30" s="430">
        <v>0</v>
      </c>
      <c r="I30" s="430">
        <v>0</v>
      </c>
      <c r="J30" s="457"/>
    </row>
    <row r="31" spans="1:10">
      <c r="A31" s="427"/>
      <c r="B31" s="428"/>
      <c r="C31" s="714" t="s">
        <v>238</v>
      </c>
      <c r="D31" s="714"/>
      <c r="E31" s="424"/>
      <c r="F31" s="429"/>
      <c r="G31" s="429"/>
      <c r="H31" s="430">
        <v>0</v>
      </c>
      <c r="I31" s="430">
        <v>0</v>
      </c>
      <c r="J31" s="457"/>
    </row>
    <row r="32" spans="1:10">
      <c r="A32" s="427"/>
      <c r="B32" s="428"/>
      <c r="C32" s="714" t="s">
        <v>234</v>
      </c>
      <c r="D32" s="714"/>
      <c r="E32" s="424"/>
      <c r="F32" s="429"/>
      <c r="G32" s="429"/>
      <c r="H32" s="430">
        <v>0</v>
      </c>
      <c r="I32" s="430">
        <v>0</v>
      </c>
      <c r="J32" s="457"/>
    </row>
    <row r="33" spans="1:10">
      <c r="A33" s="427"/>
      <c r="B33" s="424"/>
      <c r="C33" s="714" t="s">
        <v>235</v>
      </c>
      <c r="D33" s="714"/>
      <c r="E33" s="424"/>
      <c r="F33" s="429"/>
      <c r="G33" s="429"/>
      <c r="H33" s="430">
        <v>0</v>
      </c>
      <c r="I33" s="430">
        <v>0</v>
      </c>
      <c r="J33" s="457"/>
    </row>
    <row r="34" spans="1:10" ht="9.9499999999999993" customHeight="1">
      <c r="A34" s="427"/>
      <c r="B34" s="424" t="s">
        <v>3</v>
      </c>
      <c r="C34" s="424"/>
      <c r="D34" s="431"/>
      <c r="E34" s="424"/>
      <c r="F34" s="423"/>
      <c r="G34" s="423"/>
      <c r="H34" s="436"/>
      <c r="I34" s="436"/>
      <c r="J34" s="457"/>
    </row>
    <row r="35" spans="1:10">
      <c r="A35" s="437"/>
      <c r="B35" s="715" t="s">
        <v>241</v>
      </c>
      <c r="C35" s="715"/>
      <c r="D35" s="715"/>
      <c r="E35" s="438"/>
      <c r="F35" s="441"/>
      <c r="G35" s="441"/>
      <c r="H35" s="426">
        <f>+H24+H29</f>
        <v>0</v>
      </c>
      <c r="I35" s="426">
        <f>+I24+I29</f>
        <v>0</v>
      </c>
      <c r="J35" s="459"/>
    </row>
    <row r="36" spans="1:10">
      <c r="A36" s="427"/>
      <c r="B36" s="428"/>
      <c r="C36" s="428"/>
      <c r="D36" s="431"/>
      <c r="E36" s="424"/>
      <c r="F36" s="423"/>
      <c r="G36" s="423"/>
      <c r="H36" s="436"/>
      <c r="I36" s="436"/>
      <c r="J36" s="457"/>
    </row>
    <row r="37" spans="1:10">
      <c r="A37" s="427"/>
      <c r="B37" s="712" t="s">
        <v>242</v>
      </c>
      <c r="C37" s="712"/>
      <c r="D37" s="712"/>
      <c r="E37" s="424"/>
      <c r="F37" s="429"/>
      <c r="G37" s="429"/>
      <c r="H37" s="442">
        <f>+ESF!J12+ESF!J29</f>
        <v>323916</v>
      </c>
      <c r="I37" s="442">
        <f>+ESF!I12+ESF!I29+ESF!I19</f>
        <v>304317</v>
      </c>
      <c r="J37" s="457"/>
    </row>
    <row r="38" spans="1:10">
      <c r="A38" s="427"/>
      <c r="B38" s="428"/>
      <c r="C38" s="428"/>
      <c r="D38" s="431"/>
      <c r="E38" s="424"/>
      <c r="F38" s="423"/>
      <c r="G38" s="423"/>
      <c r="H38" s="436"/>
      <c r="I38" s="436" t="s">
        <v>3</v>
      </c>
      <c r="J38" s="457"/>
    </row>
    <row r="39" spans="1:10">
      <c r="A39" s="443"/>
      <c r="B39" s="716" t="s">
        <v>243</v>
      </c>
      <c r="C39" s="716"/>
      <c r="D39" s="716"/>
      <c r="E39" s="444"/>
      <c r="F39" s="445"/>
      <c r="G39" s="445"/>
      <c r="H39" s="446">
        <f>H21+H35+H37</f>
        <v>323916</v>
      </c>
      <c r="I39" s="446">
        <f>I21+I35+I37</f>
        <v>304317</v>
      </c>
      <c r="J39" s="460"/>
    </row>
    <row r="40" spans="1:10" ht="6" customHeight="1">
      <c r="B40" s="713"/>
      <c r="C40" s="713"/>
      <c r="D40" s="713"/>
      <c r="E40" s="713"/>
      <c r="F40" s="713"/>
      <c r="G40" s="713"/>
      <c r="H40" s="713"/>
      <c r="I40" s="713"/>
      <c r="J40" s="713"/>
    </row>
    <row r="41" spans="1:10" s="411" customFormat="1" ht="15" customHeight="1">
      <c r="A41" s="412"/>
      <c r="B41" s="714" t="s">
        <v>65</v>
      </c>
      <c r="C41" s="714"/>
      <c r="D41" s="714"/>
      <c r="E41" s="714"/>
      <c r="F41" s="714"/>
      <c r="G41" s="714"/>
      <c r="H41" s="714"/>
      <c r="I41" s="714"/>
      <c r="J41" s="714"/>
    </row>
    <row r="42" spans="1:10" s="411" customFormat="1" ht="28.5" customHeight="1">
      <c r="A42" s="412"/>
      <c r="B42" s="431"/>
      <c r="C42" s="447"/>
      <c r="D42" s="448"/>
      <c r="E42" s="448"/>
      <c r="F42" s="412"/>
      <c r="G42" s="449"/>
      <c r="H42" s="450" t="str">
        <f>IF(H39=ESF!J34," ","ERROR")</f>
        <v xml:space="preserve"> </v>
      </c>
      <c r="I42" s="450" t="str">
        <f>IF(I39=ESF!I34," ","ERROR")</f>
        <v xml:space="preserve"> </v>
      </c>
      <c r="J42" s="448"/>
    </row>
    <row r="43" spans="1:10" s="411" customFormat="1" ht="25.5" customHeight="1">
      <c r="A43" s="412"/>
      <c r="B43" s="431"/>
      <c r="C43" s="637"/>
      <c r="D43" s="637"/>
      <c r="E43" s="448"/>
      <c r="F43" s="412"/>
      <c r="G43" s="638"/>
      <c r="H43" s="638"/>
      <c r="I43" s="448"/>
      <c r="J43" s="448"/>
    </row>
    <row r="44" spans="1:10" s="411" customFormat="1" ht="14.1" customHeight="1">
      <c r="A44" s="412"/>
      <c r="B44" s="436"/>
      <c r="C44" s="639" t="str">
        <f>+'EA '!C57:D57</f>
        <v xml:space="preserve"> </v>
      </c>
      <c r="D44" s="639"/>
      <c r="E44" s="448"/>
      <c r="F44" s="448"/>
      <c r="G44" s="639" t="s">
        <v>3</v>
      </c>
      <c r="H44" s="639"/>
      <c r="I44" s="424"/>
      <c r="J44" s="448"/>
    </row>
    <row r="45" spans="1:10" s="411" customFormat="1" ht="14.1" customHeight="1">
      <c r="A45" s="412"/>
      <c r="B45" s="451"/>
      <c r="C45" s="650" t="str">
        <f>+'EA '!C58:D58</f>
        <v xml:space="preserve"> </v>
      </c>
      <c r="D45" s="650"/>
      <c r="E45" s="452"/>
      <c r="F45" s="452"/>
      <c r="G45" s="650" t="s">
        <v>3</v>
      </c>
      <c r="H45" s="650"/>
      <c r="I45" s="424"/>
      <c r="J45" s="448"/>
    </row>
    <row r="46" spans="1:10">
      <c r="C46" s="634" t="s">
        <v>3</v>
      </c>
      <c r="D46" s="634"/>
    </row>
    <row r="48" spans="1:10">
      <c r="A48" s="412"/>
      <c r="B48" s="412"/>
      <c r="C48" s="412"/>
      <c r="D48" s="412"/>
      <c r="E48" s="412"/>
      <c r="F48" s="412"/>
      <c r="G48" s="412"/>
      <c r="H48" s="412"/>
      <c r="I48" s="413" t="s">
        <v>3</v>
      </c>
      <c r="J48" s="412"/>
    </row>
    <row r="49" spans="9:9" s="412" customFormat="1">
      <c r="I49" s="461" t="s">
        <v>3</v>
      </c>
    </row>
  </sheetData>
  <sheetProtection selectLockedCells="1"/>
  <mergeCells count="41">
    <mergeCell ref="C44:D44"/>
    <mergeCell ref="G44:H44"/>
    <mergeCell ref="C45:D45"/>
    <mergeCell ref="G45:H45"/>
    <mergeCell ref="C46:D46"/>
    <mergeCell ref="B37:D37"/>
    <mergeCell ref="B39:D39"/>
    <mergeCell ref="B40:J40"/>
    <mergeCell ref="B41:J41"/>
    <mergeCell ref="C43:D43"/>
    <mergeCell ref="G43:H43"/>
    <mergeCell ref="C30:D30"/>
    <mergeCell ref="C31:D31"/>
    <mergeCell ref="C32:D32"/>
    <mergeCell ref="C33:D33"/>
    <mergeCell ref="B35:D35"/>
    <mergeCell ref="B24:D24"/>
    <mergeCell ref="C25:D25"/>
    <mergeCell ref="C26:D26"/>
    <mergeCell ref="C27:D27"/>
    <mergeCell ref="B29:D29"/>
    <mergeCell ref="C17:D17"/>
    <mergeCell ref="C18:D18"/>
    <mergeCell ref="C19:D19"/>
    <mergeCell ref="B21:D21"/>
    <mergeCell ref="B23:D23"/>
    <mergeCell ref="C11:D11"/>
    <mergeCell ref="C12:D12"/>
    <mergeCell ref="C13:D13"/>
    <mergeCell ref="B15:D15"/>
    <mergeCell ref="C16:D16"/>
    <mergeCell ref="B6:J6"/>
    <mergeCell ref="B7:J7"/>
    <mergeCell ref="B8:D8"/>
    <mergeCell ref="B9:D9"/>
    <mergeCell ref="B10:D10"/>
    <mergeCell ref="C1:H1"/>
    <mergeCell ref="C2:H2"/>
    <mergeCell ref="C3:H3"/>
    <mergeCell ref="C4:H4"/>
    <mergeCell ref="B5:D5"/>
  </mergeCells>
  <printOptions horizontalCentered="1" verticalCentered="1"/>
  <pageMargins left="0.59055118110236204" right="0.196850393700787" top="0.55118110236220497" bottom="0.511811023622047" header="0" footer="0"/>
  <pageSetup scale="92" orientation="landscape"/>
  <ignoredErrors>
    <ignoredError sqref="C44:D45 H11:I11 H37:I3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showGridLines="0" workbookViewId="0">
      <selection activeCell="B15" sqref="B15:C15"/>
    </sheetView>
  </sheetViews>
  <sheetFormatPr baseColWidth="10" defaultColWidth="11.42578125" defaultRowHeight="12"/>
  <cols>
    <col min="1" max="1" width="3.7109375" style="307" customWidth="1"/>
    <col min="2" max="2" width="11.7109375" style="374" customWidth="1"/>
    <col min="3" max="3" width="41.42578125" style="374" customWidth="1"/>
    <col min="4" max="5" width="19.28515625" style="375" customWidth="1"/>
    <col min="6" max="6" width="21.28515625" style="375" customWidth="1"/>
    <col min="7" max="7" width="19.85546875" style="375" customWidth="1"/>
    <col min="8" max="8" width="19.28515625" style="375" customWidth="1"/>
    <col min="9" max="9" width="2.28515625" style="307" customWidth="1"/>
    <col min="10" max="10" width="8" style="22" customWidth="1"/>
    <col min="11" max="11" width="14.28515625" style="22" customWidth="1"/>
    <col min="12" max="12" width="14.7109375" style="22" customWidth="1"/>
    <col min="13" max="13" width="11.42578125" style="22"/>
    <col min="14" max="14" width="14.7109375" style="22" customWidth="1"/>
    <col min="15" max="15" width="11.42578125" style="22"/>
    <col min="16" max="16" width="12.28515625" style="22" customWidth="1"/>
    <col min="17" max="16384" width="11.42578125" style="22"/>
  </cols>
  <sheetData>
    <row r="1" spans="1:14" ht="15">
      <c r="C1" s="689" t="s">
        <v>0</v>
      </c>
      <c r="D1" s="689"/>
      <c r="E1" s="689"/>
      <c r="F1" s="689"/>
      <c r="G1" s="689"/>
    </row>
    <row r="2" spans="1:14" ht="15">
      <c r="A2" s="350"/>
      <c r="B2" s="376"/>
      <c r="C2" s="665" t="s">
        <v>244</v>
      </c>
      <c r="D2" s="665"/>
      <c r="E2" s="665"/>
      <c r="F2" s="665"/>
      <c r="G2" s="665"/>
      <c r="H2" s="376"/>
      <c r="I2" s="376"/>
    </row>
    <row r="3" spans="1:14">
      <c r="A3" s="350"/>
      <c r="B3" s="376"/>
      <c r="C3" s="623" t="s">
        <v>2</v>
      </c>
      <c r="D3" s="623"/>
      <c r="E3" s="623"/>
      <c r="F3" s="623"/>
      <c r="G3" s="623"/>
      <c r="H3" s="327"/>
      <c r="I3" s="327"/>
    </row>
    <row r="4" spans="1:14">
      <c r="A4" s="350"/>
      <c r="B4" s="376"/>
      <c r="C4" s="667" t="s">
        <v>3</v>
      </c>
      <c r="D4" s="667"/>
      <c r="E4" s="667"/>
      <c r="F4" s="667"/>
      <c r="G4" s="667"/>
      <c r="H4" s="376"/>
      <c r="I4" s="376"/>
    </row>
    <row r="5" spans="1:14" s="323" customFormat="1" ht="48">
      <c r="A5" s="377"/>
      <c r="B5" s="624" t="s">
        <v>4</v>
      </c>
      <c r="C5" s="624"/>
      <c r="D5" s="378" t="s">
        <v>171</v>
      </c>
      <c r="E5" s="378" t="s">
        <v>245</v>
      </c>
      <c r="F5" s="378" t="s">
        <v>246</v>
      </c>
      <c r="G5" s="378" t="s">
        <v>212</v>
      </c>
      <c r="H5" s="378" t="s">
        <v>247</v>
      </c>
      <c r="I5" s="405"/>
    </row>
    <row r="6" spans="1:14" s="323" customFormat="1">
      <c r="A6" s="379"/>
      <c r="B6" s="380"/>
      <c r="C6" s="380"/>
      <c r="D6" s="380"/>
      <c r="E6" s="380"/>
      <c r="F6" s="380"/>
      <c r="G6" s="380"/>
      <c r="H6" s="380"/>
      <c r="I6" s="406"/>
    </row>
    <row r="7" spans="1:14" ht="12" customHeight="1">
      <c r="A7" s="717" t="s">
        <v>248</v>
      </c>
      <c r="B7" s="628"/>
      <c r="C7" s="628"/>
      <c r="D7" s="383">
        <f>SUM(D8:D10)</f>
        <v>11335276</v>
      </c>
      <c r="E7" s="384"/>
      <c r="F7" s="384"/>
      <c r="G7" s="384"/>
      <c r="H7" s="383">
        <f>SUM(D7:G7)</f>
        <v>11335276</v>
      </c>
      <c r="I7" s="407"/>
    </row>
    <row r="8" spans="1:14">
      <c r="A8" s="335"/>
      <c r="B8" s="627" t="s">
        <v>249</v>
      </c>
      <c r="C8" s="627"/>
      <c r="D8" s="386">
        <v>0</v>
      </c>
      <c r="E8" s="387"/>
      <c r="F8" s="387"/>
      <c r="G8" s="387"/>
      <c r="H8" s="388">
        <f t="shared" ref="H8:H17" si="0">SUM(D8:G8)</f>
        <v>0</v>
      </c>
      <c r="I8" s="407"/>
    </row>
    <row r="9" spans="1:14">
      <c r="A9" s="335"/>
      <c r="B9" s="627" t="s">
        <v>172</v>
      </c>
      <c r="C9" s="627"/>
      <c r="D9" s="386">
        <f>+ESFD!P71</f>
        <v>0</v>
      </c>
      <c r="E9" s="387"/>
      <c r="F9" s="387"/>
      <c r="G9" s="387"/>
      <c r="H9" s="388">
        <f t="shared" si="0"/>
        <v>0</v>
      </c>
      <c r="I9" s="407"/>
      <c r="N9" s="366" t="s">
        <v>3</v>
      </c>
    </row>
    <row r="10" spans="1:14">
      <c r="A10" s="335"/>
      <c r="B10" s="627" t="s">
        <v>250</v>
      </c>
      <c r="C10" s="627"/>
      <c r="D10" s="386">
        <f>+ESFD!P72</f>
        <v>11335276</v>
      </c>
      <c r="E10" s="389"/>
      <c r="F10" s="387"/>
      <c r="G10" s="387"/>
      <c r="H10" s="388">
        <f t="shared" si="0"/>
        <v>11335276</v>
      </c>
      <c r="I10" s="407"/>
    </row>
    <row r="11" spans="1:14">
      <c r="A11" s="390"/>
      <c r="B11" s="391"/>
      <c r="C11" s="365"/>
      <c r="D11" s="388"/>
      <c r="E11" s="388"/>
      <c r="F11" s="388"/>
      <c r="G11" s="388"/>
      <c r="H11" s="388"/>
      <c r="I11" s="407"/>
    </row>
    <row r="12" spans="1:14" ht="12" customHeight="1">
      <c r="A12" s="717" t="s">
        <v>251</v>
      </c>
      <c r="B12" s="628"/>
      <c r="C12" s="628"/>
      <c r="D12" s="384"/>
      <c r="E12" s="383">
        <f>SUM(E14:E17)</f>
        <v>331730</v>
      </c>
      <c r="F12" s="383">
        <f>SUM(F13:F16)</f>
        <v>-205762</v>
      </c>
      <c r="G12" s="384"/>
      <c r="H12" s="383">
        <f t="shared" si="0"/>
        <v>125968</v>
      </c>
      <c r="I12" s="407"/>
    </row>
    <row r="13" spans="1:14">
      <c r="A13" s="335"/>
      <c r="B13" s="627" t="s">
        <v>175</v>
      </c>
      <c r="C13" s="627"/>
      <c r="D13" s="387"/>
      <c r="E13" s="387" t="s">
        <v>3</v>
      </c>
      <c r="F13" s="386">
        <f>+ESFD!P75</f>
        <v>-205762</v>
      </c>
      <c r="G13" s="387"/>
      <c r="H13" s="388">
        <f t="shared" si="0"/>
        <v>-205762</v>
      </c>
      <c r="I13" s="407"/>
    </row>
    <row r="14" spans="1:14">
      <c r="A14" s="335"/>
      <c r="B14" s="627" t="s">
        <v>176</v>
      </c>
      <c r="C14" s="627"/>
      <c r="D14" s="387"/>
      <c r="E14" s="386">
        <f>+ESFD!P76</f>
        <v>0</v>
      </c>
      <c r="F14" s="387"/>
      <c r="G14" s="387"/>
      <c r="H14" s="388">
        <f t="shared" si="0"/>
        <v>0</v>
      </c>
      <c r="I14" s="407"/>
    </row>
    <row r="15" spans="1:14">
      <c r="A15" s="335"/>
      <c r="B15" s="627" t="s">
        <v>252</v>
      </c>
      <c r="C15" s="627"/>
      <c r="D15" s="387"/>
      <c r="E15" s="386">
        <f>+ESFD!P77</f>
        <v>0</v>
      </c>
      <c r="F15" s="387"/>
      <c r="G15" s="387"/>
      <c r="H15" s="388">
        <f t="shared" si="0"/>
        <v>0</v>
      </c>
      <c r="I15" s="407"/>
    </row>
    <row r="16" spans="1:14">
      <c r="A16" s="335"/>
      <c r="B16" s="627" t="s">
        <v>178</v>
      </c>
      <c r="C16" s="627"/>
      <c r="D16" s="387"/>
      <c r="E16" s="386">
        <f>+ESFD!P78</f>
        <v>0</v>
      </c>
      <c r="F16" s="387"/>
      <c r="G16" s="387"/>
      <c r="H16" s="388">
        <f t="shared" si="0"/>
        <v>0</v>
      </c>
      <c r="I16" s="407"/>
    </row>
    <row r="17" spans="1:12">
      <c r="A17" s="335"/>
      <c r="B17" s="629" t="s">
        <v>179</v>
      </c>
      <c r="C17" s="629"/>
      <c r="D17" s="387"/>
      <c r="E17" s="386">
        <f>+ESFD!P79</f>
        <v>331730</v>
      </c>
      <c r="F17" s="387"/>
      <c r="G17" s="387"/>
      <c r="H17" s="388">
        <f t="shared" si="0"/>
        <v>331730</v>
      </c>
      <c r="I17" s="407"/>
    </row>
    <row r="18" spans="1:12">
      <c r="A18" s="390"/>
      <c r="B18" s="391"/>
      <c r="C18" s="365"/>
      <c r="D18" s="388"/>
      <c r="E18" s="388"/>
      <c r="F18" s="388"/>
      <c r="G18" s="388"/>
      <c r="H18" s="388"/>
      <c r="I18" s="407"/>
    </row>
    <row r="19" spans="1:12" ht="24.75" customHeight="1">
      <c r="A19" s="718" t="s">
        <v>253</v>
      </c>
      <c r="B19" s="626"/>
      <c r="C19" s="626"/>
      <c r="D19" s="394"/>
      <c r="E19" s="394"/>
      <c r="F19" s="394"/>
      <c r="G19" s="383">
        <f>SUM(G20:G21)</f>
        <v>0</v>
      </c>
      <c r="H19" s="383">
        <f t="shared" ref="H19:H21" si="1">SUM(D19:G19)</f>
        <v>0</v>
      </c>
      <c r="I19" s="407"/>
    </row>
    <row r="20" spans="1:12">
      <c r="A20" s="390"/>
      <c r="B20" s="719" t="s">
        <v>181</v>
      </c>
      <c r="C20" s="719"/>
      <c r="D20" s="394"/>
      <c r="E20" s="394"/>
      <c r="F20" s="394"/>
      <c r="G20" s="388">
        <f>+ESFD!P82</f>
        <v>0</v>
      </c>
      <c r="H20" s="388">
        <f t="shared" si="1"/>
        <v>0</v>
      </c>
      <c r="I20" s="407"/>
    </row>
    <row r="21" spans="1:12">
      <c r="A21" s="390"/>
      <c r="B21" s="719" t="s">
        <v>182</v>
      </c>
      <c r="C21" s="719"/>
      <c r="D21" s="394"/>
      <c r="E21" s="394"/>
      <c r="F21" s="394"/>
      <c r="G21" s="388">
        <f>+ESFD!P83</f>
        <v>0</v>
      </c>
      <c r="H21" s="388">
        <f t="shared" si="1"/>
        <v>0</v>
      </c>
      <c r="I21" s="407"/>
    </row>
    <row r="22" spans="1:12">
      <c r="A22" s="390"/>
      <c r="B22" s="391"/>
      <c r="C22" s="365"/>
      <c r="D22" s="388"/>
      <c r="E22" s="388"/>
      <c r="F22" s="388"/>
      <c r="G22" s="388"/>
      <c r="H22" s="388"/>
      <c r="I22" s="407"/>
    </row>
    <row r="23" spans="1:12" ht="18">
      <c r="A23" s="717" t="s">
        <v>254</v>
      </c>
      <c r="B23" s="628"/>
      <c r="C23" s="628"/>
      <c r="D23" s="395">
        <f>+D7</f>
        <v>11335276</v>
      </c>
      <c r="E23" s="395">
        <f>+E12</f>
        <v>331730</v>
      </c>
      <c r="F23" s="395">
        <f>+F12</f>
        <v>-205762</v>
      </c>
      <c r="G23" s="395">
        <f>+G19</f>
        <v>0</v>
      </c>
      <c r="H23" s="395">
        <f>SUM(D23:G23)</f>
        <v>11461244</v>
      </c>
      <c r="I23" s="407"/>
      <c r="K23" s="364" t="str">
        <f>IF(H23=ESF!J57," ","ERROR")</f>
        <v xml:space="preserve"> </v>
      </c>
      <c r="L23" s="367" t="s">
        <v>3</v>
      </c>
    </row>
    <row r="24" spans="1:12">
      <c r="A24" s="335"/>
      <c r="B24" s="365"/>
      <c r="C24" s="349"/>
      <c r="D24" s="396"/>
      <c r="E24" s="388"/>
      <c r="F24" s="388"/>
      <c r="G24" s="388"/>
      <c r="H24" s="388"/>
      <c r="I24" s="407"/>
      <c r="L24" s="367" t="s">
        <v>3</v>
      </c>
    </row>
    <row r="25" spans="1:12" ht="12" customHeight="1">
      <c r="A25" s="717" t="s">
        <v>255</v>
      </c>
      <c r="B25" s="628"/>
      <c r="C25" s="628"/>
      <c r="D25" s="397">
        <f>SUM(D26:D28)</f>
        <v>224456</v>
      </c>
      <c r="E25" s="384"/>
      <c r="F25" s="384"/>
      <c r="G25" s="384"/>
      <c r="H25" s="383">
        <f>SUM(D25:G25)</f>
        <v>224456</v>
      </c>
      <c r="I25" s="407"/>
      <c r="L25" s="367"/>
    </row>
    <row r="26" spans="1:12">
      <c r="A26" s="335"/>
      <c r="B26" s="627" t="s">
        <v>38</v>
      </c>
      <c r="C26" s="627"/>
      <c r="D26" s="398">
        <f>+ESFD!O70-ESFD!P70</f>
        <v>0</v>
      </c>
      <c r="E26" s="387"/>
      <c r="F26" s="387"/>
      <c r="G26" s="387"/>
      <c r="H26" s="388">
        <f>SUM(D26:G26)</f>
        <v>0</v>
      </c>
      <c r="I26" s="407"/>
      <c r="L26" s="367"/>
    </row>
    <row r="27" spans="1:12">
      <c r="A27" s="335"/>
      <c r="B27" s="627" t="s">
        <v>172</v>
      </c>
      <c r="C27" s="627"/>
      <c r="D27" s="398">
        <f>+ESFD!O71-ESFD!P71</f>
        <v>0</v>
      </c>
      <c r="E27" s="387"/>
      <c r="F27" s="387"/>
      <c r="G27" s="387"/>
      <c r="H27" s="388">
        <f>SUM(D27:G27)</f>
        <v>0</v>
      </c>
      <c r="I27" s="407"/>
      <c r="L27" s="367"/>
    </row>
    <row r="28" spans="1:12">
      <c r="A28" s="335"/>
      <c r="B28" s="627" t="s">
        <v>250</v>
      </c>
      <c r="C28" s="627"/>
      <c r="D28" s="398">
        <v>224456</v>
      </c>
      <c r="E28" s="389"/>
      <c r="F28" s="387"/>
      <c r="G28" s="387"/>
      <c r="H28" s="388">
        <f>SUM(D28:G28)</f>
        <v>224456</v>
      </c>
      <c r="I28" s="407"/>
      <c r="L28" s="367"/>
    </row>
    <row r="29" spans="1:12" ht="12.75" customHeight="1">
      <c r="A29" s="390"/>
      <c r="B29" s="391"/>
      <c r="C29" s="365"/>
      <c r="D29" s="396"/>
      <c r="E29" s="388"/>
      <c r="F29" s="388"/>
      <c r="G29" s="388"/>
      <c r="H29" s="388"/>
      <c r="I29" s="407"/>
      <c r="L29" s="367"/>
    </row>
    <row r="30" spans="1:12">
      <c r="A30" s="717" t="s">
        <v>256</v>
      </c>
      <c r="B30" s="628"/>
      <c r="C30" s="628"/>
      <c r="D30" s="384"/>
      <c r="E30" s="383">
        <f>SUM(E32)</f>
        <v>0</v>
      </c>
      <c r="F30" s="383">
        <f>SUM(F31:F34)</f>
        <v>-206443</v>
      </c>
      <c r="G30" s="384"/>
      <c r="H30" s="383">
        <f>SUM(D30:G30)</f>
        <v>-206443</v>
      </c>
      <c r="I30" s="407"/>
      <c r="L30" s="367"/>
    </row>
    <row r="31" spans="1:12">
      <c r="A31" s="335"/>
      <c r="B31" s="627" t="s">
        <v>175</v>
      </c>
      <c r="C31" s="627"/>
      <c r="D31" s="387"/>
      <c r="E31" s="387" t="s">
        <v>3</v>
      </c>
      <c r="F31" s="386">
        <f>+ESF!I46</f>
        <v>125287</v>
      </c>
      <c r="G31" s="387"/>
      <c r="H31" s="388">
        <f t="shared" ref="H31:H35" si="2">SUM(D31:G31)</f>
        <v>125287</v>
      </c>
      <c r="I31" s="407"/>
      <c r="L31" s="367"/>
    </row>
    <row r="32" spans="1:12">
      <c r="A32" s="335"/>
      <c r="B32" s="627" t="s">
        <v>176</v>
      </c>
      <c r="C32" s="627"/>
      <c r="D32" s="387"/>
      <c r="E32" s="386">
        <f>+ESFD!O76-ESFD!P76</f>
        <v>0</v>
      </c>
      <c r="F32" s="386">
        <f>-'EA '!J52</f>
        <v>-331730</v>
      </c>
      <c r="G32" s="387"/>
      <c r="H32" s="388">
        <f t="shared" si="2"/>
        <v>-331730</v>
      </c>
      <c r="I32" s="407"/>
      <c r="L32" s="367"/>
    </row>
    <row r="33" spans="1:12">
      <c r="A33" s="335"/>
      <c r="B33" s="627" t="s">
        <v>252</v>
      </c>
      <c r="C33" s="627"/>
      <c r="D33" s="387"/>
      <c r="E33" s="387" t="s">
        <v>3</v>
      </c>
      <c r="F33" s="386">
        <f>+ESFD!O77-ESFD!P77</f>
        <v>0</v>
      </c>
      <c r="G33" s="387"/>
      <c r="H33" s="388">
        <f t="shared" si="2"/>
        <v>0</v>
      </c>
      <c r="I33" s="407"/>
      <c r="L33" s="367"/>
    </row>
    <row r="34" spans="1:12">
      <c r="A34" s="335"/>
      <c r="B34" s="627" t="s">
        <v>178</v>
      </c>
      <c r="C34" s="627"/>
      <c r="D34" s="387"/>
      <c r="E34" s="387" t="s">
        <v>3</v>
      </c>
      <c r="F34" s="386">
        <f>+ESFD!O78-ESFD!P78</f>
        <v>0</v>
      </c>
      <c r="G34" s="387"/>
      <c r="H34" s="388">
        <f t="shared" si="2"/>
        <v>0</v>
      </c>
      <c r="I34" s="407"/>
      <c r="L34" s="367"/>
    </row>
    <row r="35" spans="1:12">
      <c r="A35" s="335"/>
      <c r="B35" s="629" t="s">
        <v>179</v>
      </c>
      <c r="C35" s="629"/>
      <c r="D35" s="387"/>
      <c r="E35" s="387"/>
      <c r="F35" s="386">
        <f>+ESFD!O79-ESFD!P79</f>
        <v>-331730</v>
      </c>
      <c r="G35" s="387"/>
      <c r="H35" s="388">
        <f t="shared" si="2"/>
        <v>-331730</v>
      </c>
      <c r="I35" s="407"/>
      <c r="L35" s="367"/>
    </row>
    <row r="36" spans="1:12">
      <c r="A36" s="335"/>
      <c r="B36" s="392"/>
      <c r="C36" s="392"/>
      <c r="D36" s="398"/>
      <c r="E36" s="386"/>
      <c r="F36" s="386"/>
      <c r="G36" s="386"/>
      <c r="H36" s="388"/>
      <c r="I36" s="407"/>
      <c r="L36" s="367"/>
    </row>
    <row r="37" spans="1:12" ht="24" customHeight="1">
      <c r="A37" s="718" t="s">
        <v>257</v>
      </c>
      <c r="B37" s="626"/>
      <c r="C37" s="626"/>
      <c r="D37" s="387"/>
      <c r="E37" s="387"/>
      <c r="F37" s="387"/>
      <c r="G37" s="383">
        <f>SUM(G38:G39)</f>
        <v>156384</v>
      </c>
      <c r="H37" s="383">
        <f>SUM(D37:G37)</f>
        <v>156384</v>
      </c>
      <c r="I37" s="407"/>
      <c r="L37" s="367"/>
    </row>
    <row r="38" spans="1:12">
      <c r="A38" s="335"/>
      <c r="B38" s="719" t="s">
        <v>181</v>
      </c>
      <c r="C38" s="719"/>
      <c r="D38" s="387"/>
      <c r="E38" s="387"/>
      <c r="F38" s="387"/>
      <c r="G38" s="386">
        <f>+ESFD!O82-ESFD!P82</f>
        <v>156384</v>
      </c>
      <c r="H38" s="388">
        <f t="shared" ref="H38:H39" si="3">SUM(D38:G38)</f>
        <v>156384</v>
      </c>
      <c r="I38" s="407"/>
      <c r="L38" s="367"/>
    </row>
    <row r="39" spans="1:12">
      <c r="A39" s="335"/>
      <c r="B39" s="719" t="s">
        <v>182</v>
      </c>
      <c r="C39" s="719"/>
      <c r="D39" s="387"/>
      <c r="E39" s="387"/>
      <c r="F39" s="387"/>
      <c r="G39" s="386">
        <f>+ESFD!O83-ESFD!P83</f>
        <v>0</v>
      </c>
      <c r="H39" s="388">
        <f t="shared" si="3"/>
        <v>0</v>
      </c>
      <c r="I39" s="407"/>
      <c r="L39" s="367"/>
    </row>
    <row r="40" spans="1:12">
      <c r="A40" s="390"/>
      <c r="B40" s="391"/>
      <c r="C40" s="365"/>
      <c r="D40" s="388"/>
      <c r="E40" s="388"/>
      <c r="F40" s="388"/>
      <c r="G40" s="388"/>
      <c r="H40" s="388"/>
      <c r="I40" s="407"/>
      <c r="L40" s="367"/>
    </row>
    <row r="41" spans="1:12" ht="18">
      <c r="A41" s="721" t="s">
        <v>258</v>
      </c>
      <c r="B41" s="722"/>
      <c r="C41" s="722"/>
      <c r="D41" s="399">
        <f>+D23+D25</f>
        <v>11559732</v>
      </c>
      <c r="E41" s="399">
        <f>+E23+E30</f>
        <v>331730</v>
      </c>
      <c r="F41" s="399">
        <f>+F23+F30</f>
        <v>-412205</v>
      </c>
      <c r="G41" s="399">
        <f>+G23+G37</f>
        <v>156384</v>
      </c>
      <c r="H41" s="399">
        <f>SUM(D41:G41)</f>
        <v>11635641</v>
      </c>
      <c r="I41" s="408"/>
      <c r="K41" s="364" t="str">
        <f>IF(H41=ESF!I57," ","ERROR")</f>
        <v>ERROR</v>
      </c>
      <c r="L41" s="367"/>
    </row>
    <row r="42" spans="1:12" ht="6.75" customHeight="1">
      <c r="D42" s="374"/>
      <c r="E42" s="374"/>
      <c r="I42" s="409"/>
    </row>
    <row r="43" spans="1:12">
      <c r="A43" s="323"/>
      <c r="B43" s="629" t="s">
        <v>65</v>
      </c>
      <c r="C43" s="629"/>
      <c r="D43" s="629"/>
      <c r="E43" s="629"/>
      <c r="F43" s="629"/>
      <c r="G43" s="629"/>
      <c r="H43" s="629"/>
      <c r="I43" s="629"/>
      <c r="J43" s="410" t="s">
        <v>3</v>
      </c>
      <c r="K43" s="366" t="s">
        <v>3</v>
      </c>
    </row>
    <row r="44" spans="1:12">
      <c r="A44" s="323"/>
      <c r="B44" s="349"/>
      <c r="C44" s="350"/>
      <c r="D44" s="305"/>
      <c r="E44" s="305"/>
      <c r="F44" s="323"/>
      <c r="G44" s="351"/>
      <c r="H44" s="350"/>
      <c r="I44" s="305"/>
      <c r="J44" s="305"/>
      <c r="K44" s="22" t="s">
        <v>3</v>
      </c>
    </row>
    <row r="45" spans="1:12">
      <c r="A45" s="323"/>
      <c r="B45" s="349"/>
      <c r="C45" s="350"/>
      <c r="D45" s="305"/>
      <c r="E45" s="305"/>
      <c r="F45" s="323"/>
      <c r="G45" s="351"/>
      <c r="H45" s="350"/>
      <c r="I45" s="305"/>
      <c r="J45" s="305"/>
      <c r="K45" s="366" t="s">
        <v>3</v>
      </c>
    </row>
    <row r="46" spans="1:12">
      <c r="A46" s="323"/>
      <c r="B46" s="349"/>
      <c r="C46" s="350"/>
      <c r="D46" s="305"/>
      <c r="E46" s="305"/>
      <c r="F46" s="323"/>
      <c r="G46" s="351"/>
      <c r="H46" s="350"/>
      <c r="I46" s="305"/>
      <c r="J46" s="305"/>
    </row>
    <row r="47" spans="1:12">
      <c r="A47" s="323"/>
      <c r="B47" s="349"/>
      <c r="C47" s="400"/>
      <c r="D47" s="401"/>
      <c r="E47" s="305"/>
      <c r="F47" s="723"/>
      <c r="G47" s="723"/>
      <c r="H47" s="402"/>
      <c r="I47" s="305"/>
      <c r="J47" s="305"/>
    </row>
    <row r="48" spans="1:12">
      <c r="A48" s="323"/>
      <c r="B48" s="353"/>
      <c r="C48" s="355" t="str">
        <f>+'EA '!C57:D57</f>
        <v xml:space="preserve"> </v>
      </c>
      <c r="D48" s="354"/>
      <c r="E48" s="305"/>
      <c r="F48" s="639" t="s">
        <v>3</v>
      </c>
      <c r="G48" s="639"/>
      <c r="H48" s="354"/>
      <c r="I48" s="365"/>
      <c r="J48" s="305"/>
    </row>
    <row r="49" spans="1:10" ht="12" customHeight="1">
      <c r="A49" s="323"/>
      <c r="B49" s="356"/>
      <c r="C49" s="403" t="str">
        <f>+'EA '!C58:D58</f>
        <v xml:space="preserve"> </v>
      </c>
      <c r="D49" s="357"/>
      <c r="E49" s="404"/>
      <c r="F49" s="650" t="s">
        <v>3</v>
      </c>
      <c r="G49" s="650"/>
      <c r="H49" s="357"/>
      <c r="I49" s="365"/>
      <c r="J49" s="305"/>
    </row>
    <row r="50" spans="1:10">
      <c r="C50" s="358" t="s">
        <v>3</v>
      </c>
      <c r="F50" s="720" t="s">
        <v>3</v>
      </c>
      <c r="G50" s="720"/>
    </row>
  </sheetData>
  <mergeCells count="38">
    <mergeCell ref="F48:G48"/>
    <mergeCell ref="F49:G49"/>
    <mergeCell ref="F50:G50"/>
    <mergeCell ref="B38:C38"/>
    <mergeCell ref="B39:C39"/>
    <mergeCell ref="A41:C41"/>
    <mergeCell ref="B43:I43"/>
    <mergeCell ref="F47:G47"/>
    <mergeCell ref="B32:C32"/>
    <mergeCell ref="B33:C33"/>
    <mergeCell ref="B34:C34"/>
    <mergeCell ref="B35:C35"/>
    <mergeCell ref="A37:C37"/>
    <mergeCell ref="B26:C26"/>
    <mergeCell ref="B27:C27"/>
    <mergeCell ref="B28:C28"/>
    <mergeCell ref="A30:C30"/>
    <mergeCell ref="B31:C31"/>
    <mergeCell ref="A19:C19"/>
    <mergeCell ref="B20:C20"/>
    <mergeCell ref="B21:C21"/>
    <mergeCell ref="A23:C23"/>
    <mergeCell ref="A25:C25"/>
    <mergeCell ref="B13:C13"/>
    <mergeCell ref="B14:C14"/>
    <mergeCell ref="B15:C15"/>
    <mergeCell ref="B16:C16"/>
    <mergeCell ref="B17:C17"/>
    <mergeCell ref="A7:C7"/>
    <mergeCell ref="B8:C8"/>
    <mergeCell ref="B9:C9"/>
    <mergeCell ref="B10:C10"/>
    <mergeCell ref="A12:C12"/>
    <mergeCell ref="C1:G1"/>
    <mergeCell ref="C2:G2"/>
    <mergeCell ref="C3:G3"/>
    <mergeCell ref="C4:G4"/>
    <mergeCell ref="B5:C5"/>
  </mergeCells>
  <printOptions horizontalCentered="1" verticalCentered="1"/>
  <pageMargins left="0.59055118110236204" right="0.196850393700787" top="0.55118110236220497" bottom="0.511811023622047" header="0.118110236220472" footer="0.118110236220472"/>
  <pageSetup scale="58" orientation="landscape"/>
  <ignoredErrors>
    <ignoredError sqref="D33:G39 E28:G28 D29:G31 E8:G8 E23:G23 D24:G27 E14:G14 D15:G22 F32:G32 D32:E32 C48:C49 D9:G13" unlocked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7"/>
  <sheetViews>
    <sheetView showGridLines="0" topLeftCell="F10" workbookViewId="0">
      <selection activeCell="V20" sqref="V20"/>
    </sheetView>
  </sheetViews>
  <sheetFormatPr baseColWidth="10" defaultColWidth="11.42578125" defaultRowHeight="12"/>
  <cols>
    <col min="1" max="1" width="1.28515625" style="325" customWidth="1"/>
    <col min="2" max="2" width="2.28515625" style="325" customWidth="1"/>
    <col min="3" max="3" width="1.7109375" style="325" customWidth="1"/>
    <col min="4" max="4" width="23.85546875" style="325" customWidth="1"/>
    <col min="5" max="5" width="21.42578125" style="325" customWidth="1"/>
    <col min="6" max="6" width="12.140625" style="325" customWidth="1"/>
    <col min="7" max="8" width="14.42578125" style="326" customWidth="1"/>
    <col min="9" max="9" width="2.85546875" style="325" customWidth="1"/>
    <col min="10" max="10" width="3.7109375" style="22" customWidth="1"/>
    <col min="11" max="11" width="3" style="22" customWidth="1"/>
    <col min="12" max="12" width="18.7109375" style="22" customWidth="1"/>
    <col min="13" max="13" width="17" style="22" customWidth="1"/>
    <col min="14" max="14" width="14.7109375" style="22" customWidth="1"/>
    <col min="15" max="15" width="16.28515625" style="22" customWidth="1"/>
    <col min="16" max="16" width="14.42578125" style="22" customWidth="1"/>
    <col min="17" max="17" width="1.85546875" style="22" customWidth="1"/>
    <col min="18" max="18" width="14.7109375" style="22" customWidth="1"/>
    <col min="19" max="19" width="13.85546875" style="22" customWidth="1"/>
    <col min="20" max="16384" width="11.42578125" style="22"/>
  </cols>
  <sheetData>
    <row r="1" spans="1:17" ht="15.75">
      <c r="E1" s="621" t="s">
        <v>0</v>
      </c>
      <c r="F1" s="621"/>
      <c r="G1" s="621"/>
      <c r="H1" s="621"/>
      <c r="I1" s="621"/>
      <c r="J1" s="621"/>
      <c r="K1" s="621"/>
      <c r="L1" s="621"/>
      <c r="M1" s="621"/>
      <c r="N1" s="621"/>
      <c r="O1" s="621"/>
    </row>
    <row r="2" spans="1:17" ht="15">
      <c r="B2" s="327"/>
      <c r="C2" s="327"/>
      <c r="D2" s="327"/>
      <c r="E2" s="622" t="s">
        <v>259</v>
      </c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327"/>
      <c r="Q2" s="327"/>
    </row>
    <row r="3" spans="1:17">
      <c r="B3" s="327"/>
      <c r="C3" s="327"/>
      <c r="D3" s="327"/>
      <c r="E3" s="623" t="str">
        <f>+'EA '!C3</f>
        <v>Del 1 de enero al 31 de diciembre de 2022 y del 01 de enero al 31 de diciembre de 2022</v>
      </c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327"/>
      <c r="Q3" s="327"/>
    </row>
    <row r="4" spans="1:17">
      <c r="B4" s="327"/>
      <c r="C4" s="327"/>
      <c r="D4" s="327"/>
      <c r="E4" s="623" t="s">
        <v>3</v>
      </c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327"/>
      <c r="Q4" s="327"/>
    </row>
    <row r="5" spans="1:17" s="323" customFormat="1">
      <c r="A5" s="329"/>
      <c r="B5" s="724" t="s">
        <v>4</v>
      </c>
      <c r="C5" s="724"/>
      <c r="D5" s="724"/>
      <c r="E5" s="724"/>
      <c r="F5" s="330"/>
      <c r="G5" s="331">
        <v>2020</v>
      </c>
      <c r="H5" s="331">
        <v>2019</v>
      </c>
      <c r="I5" s="359"/>
      <c r="J5" s="724" t="s">
        <v>4</v>
      </c>
      <c r="K5" s="724"/>
      <c r="L5" s="724"/>
      <c r="M5" s="724"/>
      <c r="N5" s="330"/>
      <c r="O5" s="331">
        <v>2020</v>
      </c>
      <c r="P5" s="331">
        <v>2019</v>
      </c>
      <c r="Q5" s="368"/>
    </row>
    <row r="6" spans="1:17" s="323" customFormat="1">
      <c r="A6" s="332"/>
      <c r="B6" s="325"/>
      <c r="C6" s="325"/>
      <c r="D6" s="333"/>
      <c r="E6" s="333"/>
      <c r="F6" s="333"/>
      <c r="G6" s="334"/>
      <c r="H6" s="334"/>
      <c r="I6" s="325"/>
      <c r="Q6" s="369"/>
    </row>
    <row r="7" spans="1:17" s="323" customFormat="1">
      <c r="A7" s="335"/>
      <c r="B7" s="326"/>
      <c r="C7" s="336"/>
      <c r="D7" s="336"/>
      <c r="E7" s="336"/>
      <c r="F7" s="336"/>
      <c r="G7" s="334"/>
      <c r="H7" s="334"/>
      <c r="I7" s="326"/>
      <c r="Q7" s="369"/>
    </row>
    <row r="8" spans="1:17">
      <c r="A8" s="335"/>
      <c r="B8" s="725" t="s">
        <v>260</v>
      </c>
      <c r="C8" s="725"/>
      <c r="D8" s="725"/>
      <c r="E8" s="725"/>
      <c r="F8" s="725"/>
      <c r="G8" s="334"/>
      <c r="H8" s="334"/>
      <c r="I8" s="326"/>
      <c r="J8" s="725" t="s">
        <v>261</v>
      </c>
      <c r="K8" s="725"/>
      <c r="L8" s="725"/>
      <c r="M8" s="725"/>
      <c r="N8" s="725"/>
      <c r="O8" s="360"/>
      <c r="P8" s="360"/>
      <c r="Q8" s="369"/>
    </row>
    <row r="9" spans="1:17">
      <c r="A9" s="335"/>
      <c r="B9" s="326"/>
      <c r="C9" s="336"/>
      <c r="D9" s="326"/>
      <c r="E9" s="336"/>
      <c r="F9" s="336"/>
      <c r="G9" s="334"/>
      <c r="H9" s="334"/>
      <c r="I9" s="326"/>
      <c r="J9" s="326"/>
      <c r="K9" s="336"/>
      <c r="L9" s="336"/>
      <c r="M9" s="336"/>
      <c r="N9" s="336"/>
      <c r="O9" s="360"/>
      <c r="P9" s="360"/>
      <c r="Q9" s="369"/>
    </row>
    <row r="10" spans="1:17">
      <c r="A10" s="335"/>
      <c r="B10" s="326"/>
      <c r="C10" s="725" t="s">
        <v>208</v>
      </c>
      <c r="D10" s="725"/>
      <c r="E10" s="725"/>
      <c r="F10" s="725"/>
      <c r="G10" s="338">
        <f>SUM(G11:G20)</f>
        <v>2217036</v>
      </c>
      <c r="H10" s="338">
        <f>SUM(H11:H20)</f>
        <v>1912086</v>
      </c>
      <c r="I10" s="326"/>
      <c r="J10" s="326"/>
      <c r="K10" s="725" t="s">
        <v>208</v>
      </c>
      <c r="L10" s="725"/>
      <c r="M10" s="725"/>
      <c r="N10" s="725"/>
      <c r="O10" s="338">
        <f>SUM(O11:O13)</f>
        <v>45477</v>
      </c>
      <c r="P10" s="338">
        <f>SUM(P11:P13)</f>
        <v>230</v>
      </c>
      <c r="Q10" s="369"/>
    </row>
    <row r="11" spans="1:17">
      <c r="A11" s="335"/>
      <c r="B11" s="326"/>
      <c r="C11" s="336"/>
      <c r="D11" s="726" t="s">
        <v>9</v>
      </c>
      <c r="E11" s="726"/>
      <c r="F11" s="726"/>
      <c r="G11" s="340">
        <f>+'EA '!D9</f>
        <v>0</v>
      </c>
      <c r="H11" s="340">
        <f>+'EA '!E9</f>
        <v>0</v>
      </c>
      <c r="I11" s="326"/>
      <c r="J11" s="326"/>
      <c r="K11" s="323"/>
      <c r="L11" s="727" t="s">
        <v>156</v>
      </c>
      <c r="M11" s="727"/>
      <c r="N11" s="727"/>
      <c r="O11" s="340">
        <v>45477</v>
      </c>
      <c r="P11" s="340">
        <v>230</v>
      </c>
      <c r="Q11" s="369"/>
    </row>
    <row r="12" spans="1:17">
      <c r="A12" s="335"/>
      <c r="B12" s="326"/>
      <c r="C12" s="336"/>
      <c r="D12" s="726" t="s">
        <v>262</v>
      </c>
      <c r="E12" s="726"/>
      <c r="F12" s="726"/>
      <c r="G12" s="340">
        <f>+'EA '!D10</f>
        <v>0</v>
      </c>
      <c r="H12" s="340">
        <f>+'EA '!E10</f>
        <v>0</v>
      </c>
      <c r="I12" s="326"/>
      <c r="J12" s="326"/>
      <c r="K12" s="323"/>
      <c r="L12" s="727" t="s">
        <v>158</v>
      </c>
      <c r="M12" s="727"/>
      <c r="N12" s="727"/>
      <c r="O12" s="361">
        <v>0</v>
      </c>
      <c r="P12" s="340">
        <v>0</v>
      </c>
      <c r="Q12" s="369"/>
    </row>
    <row r="13" spans="1:17">
      <c r="A13" s="335"/>
      <c r="B13" s="326"/>
      <c r="C13" s="341"/>
      <c r="D13" s="726" t="s">
        <v>263</v>
      </c>
      <c r="E13" s="726"/>
      <c r="F13" s="726"/>
      <c r="G13" s="340">
        <f>+'EA '!D11</f>
        <v>0</v>
      </c>
      <c r="H13" s="340">
        <f>+'EA '!E11</f>
        <v>0</v>
      </c>
      <c r="I13" s="326"/>
      <c r="J13" s="326"/>
      <c r="K13" s="334"/>
      <c r="L13" s="727" t="s">
        <v>264</v>
      </c>
      <c r="M13" s="727"/>
      <c r="N13" s="727"/>
      <c r="O13" s="340">
        <v>0</v>
      </c>
      <c r="P13" s="340">
        <f>+I13--J13</f>
        <v>0</v>
      </c>
      <c r="Q13" s="369"/>
    </row>
    <row r="14" spans="1:17" ht="15" customHeight="1">
      <c r="A14" s="335"/>
      <c r="B14" s="326"/>
      <c r="C14" s="341"/>
      <c r="D14" s="726" t="s">
        <v>15</v>
      </c>
      <c r="E14" s="726"/>
      <c r="F14" s="726"/>
      <c r="G14" s="340">
        <f>+'EA '!D12</f>
        <v>2141731</v>
      </c>
      <c r="H14" s="340">
        <f>+'EA '!E12</f>
        <v>1868338</v>
      </c>
      <c r="I14" s="326"/>
      <c r="J14" s="326"/>
      <c r="K14" s="334"/>
      <c r="L14" s="323"/>
      <c r="M14" s="323"/>
      <c r="N14" s="323"/>
      <c r="O14" s="323"/>
      <c r="P14" s="323"/>
      <c r="Q14" s="369"/>
    </row>
    <row r="15" spans="1:17" ht="15" customHeight="1">
      <c r="A15" s="335"/>
      <c r="B15" s="326"/>
      <c r="C15" s="341"/>
      <c r="D15" s="726" t="s">
        <v>16</v>
      </c>
      <c r="E15" s="726"/>
      <c r="F15" s="726"/>
      <c r="G15" s="340">
        <f>+'EA '!D13+'EA '!D27</f>
        <v>50495</v>
      </c>
      <c r="H15" s="340">
        <f>+'EA '!E13+'EA '!E27</f>
        <v>42800</v>
      </c>
      <c r="I15" s="326"/>
      <c r="J15" s="326"/>
      <c r="K15" s="337" t="s">
        <v>209</v>
      </c>
      <c r="L15" s="337"/>
      <c r="M15" s="337"/>
      <c r="N15" s="337"/>
      <c r="O15" s="338">
        <f>SUM(O16:O18)</f>
        <v>71227</v>
      </c>
      <c r="P15" s="338">
        <f>SUM(P16:P18)</f>
        <v>0</v>
      </c>
      <c r="Q15" s="369"/>
    </row>
    <row r="16" spans="1:17" ht="15" customHeight="1">
      <c r="A16" s="335"/>
      <c r="B16" s="326"/>
      <c r="C16" s="341"/>
      <c r="D16" s="726" t="s">
        <v>265</v>
      </c>
      <c r="E16" s="726"/>
      <c r="F16" s="726"/>
      <c r="G16" s="340">
        <f>+'EA '!D14</f>
        <v>0</v>
      </c>
      <c r="H16" s="340">
        <f>+'EA '!E14</f>
        <v>948</v>
      </c>
      <c r="I16" s="326"/>
      <c r="J16" s="326"/>
      <c r="K16" s="334"/>
      <c r="L16" s="341" t="s">
        <v>156</v>
      </c>
      <c r="M16" s="341"/>
      <c r="N16" s="341"/>
      <c r="O16" s="361">
        <f>+ESF!D27-ESF!E27</f>
        <v>34812</v>
      </c>
      <c r="P16" s="361">
        <v>0</v>
      </c>
      <c r="Q16" s="369"/>
    </row>
    <row r="17" spans="1:20" ht="15" customHeight="1">
      <c r="A17" s="335"/>
      <c r="B17" s="326"/>
      <c r="C17" s="341"/>
      <c r="D17" s="726" t="s">
        <v>20</v>
      </c>
      <c r="E17" s="726"/>
      <c r="F17" s="726"/>
      <c r="G17" s="340">
        <f>+'EA '!D15</f>
        <v>0</v>
      </c>
      <c r="H17" s="340">
        <f>+'EA '!E15</f>
        <v>0</v>
      </c>
      <c r="I17" s="326"/>
      <c r="J17" s="326"/>
      <c r="K17" s="334"/>
      <c r="L17" s="727" t="s">
        <v>158</v>
      </c>
      <c r="M17" s="727"/>
      <c r="N17" s="727"/>
      <c r="O17" s="361">
        <f>+ESF!D28-ESF!E28</f>
        <v>0</v>
      </c>
      <c r="P17" s="340">
        <v>0</v>
      </c>
      <c r="Q17" s="369"/>
    </row>
    <row r="18" spans="1:20" ht="30" customHeight="1">
      <c r="A18" s="335"/>
      <c r="B18" s="326"/>
      <c r="C18" s="341"/>
      <c r="D18" s="726" t="s">
        <v>266</v>
      </c>
      <c r="E18" s="726"/>
      <c r="F18" s="726"/>
      <c r="G18" s="340">
        <f>+'EA '!D21</f>
        <v>24810</v>
      </c>
      <c r="H18" s="340">
        <f>+'EA '!E21</f>
        <v>0</v>
      </c>
      <c r="I18" s="326"/>
      <c r="J18" s="326"/>
      <c r="K18" s="323"/>
      <c r="L18" s="727" t="s">
        <v>267</v>
      </c>
      <c r="M18" s="727"/>
      <c r="N18" s="727"/>
      <c r="O18" s="361">
        <f>(+ESF!D29-ESF!E29)+(ESF!D25-ESF!E25)</f>
        <v>36415</v>
      </c>
      <c r="P18" s="340">
        <v>0</v>
      </c>
      <c r="Q18" s="369"/>
    </row>
    <row r="19" spans="1:20" ht="30" customHeight="1">
      <c r="A19" s="335"/>
      <c r="B19" s="326"/>
      <c r="C19" s="341"/>
      <c r="D19" s="726" t="s">
        <v>268</v>
      </c>
      <c r="E19" s="726"/>
      <c r="F19" s="726"/>
      <c r="G19" s="340">
        <f>+'EA '!D23</f>
        <v>0</v>
      </c>
      <c r="H19" s="340">
        <f>+'EA '!E23</f>
        <v>0</v>
      </c>
      <c r="I19" s="326"/>
      <c r="J19" s="326"/>
      <c r="K19" s="725" t="s">
        <v>269</v>
      </c>
      <c r="L19" s="725"/>
      <c r="M19" s="725"/>
      <c r="N19" s="725"/>
      <c r="O19" s="338">
        <f>O10-O15</f>
        <v>-25750</v>
      </c>
      <c r="P19" s="338">
        <f>P10-P15</f>
        <v>230</v>
      </c>
      <c r="Q19" s="369"/>
    </row>
    <row r="20" spans="1:20" ht="15" customHeight="1">
      <c r="A20" s="335"/>
      <c r="B20" s="326" t="s">
        <v>3</v>
      </c>
      <c r="C20" s="341"/>
      <c r="D20" s="726" t="s">
        <v>270</v>
      </c>
      <c r="E20" s="726"/>
      <c r="F20" s="342"/>
      <c r="G20" s="340">
        <v>0</v>
      </c>
      <c r="H20" s="340">
        <v>0</v>
      </c>
      <c r="I20" s="326"/>
      <c r="J20" s="323"/>
      <c r="K20" s="323"/>
      <c r="L20" s="323"/>
      <c r="M20" s="323"/>
      <c r="N20" s="323"/>
      <c r="O20" s="323"/>
      <c r="P20" s="323"/>
      <c r="Q20" s="369"/>
      <c r="R20" s="340"/>
      <c r="S20" s="340"/>
    </row>
    <row r="21" spans="1:20" ht="15" customHeight="1">
      <c r="A21" s="335"/>
      <c r="B21" s="326"/>
      <c r="C21" s="336"/>
      <c r="D21" s="326"/>
      <c r="E21" s="336"/>
      <c r="F21" s="336"/>
      <c r="G21" s="334"/>
      <c r="H21" s="334"/>
      <c r="I21" s="326"/>
      <c r="J21" s="725" t="s">
        <v>271</v>
      </c>
      <c r="K21" s="725"/>
      <c r="L21" s="725"/>
      <c r="M21" s="725"/>
      <c r="N21" s="725"/>
      <c r="O21" s="323"/>
      <c r="P21" s="323"/>
      <c r="Q21" s="369"/>
      <c r="R21" s="340" t="s">
        <v>3</v>
      </c>
      <c r="S21" s="340"/>
    </row>
    <row r="22" spans="1:20" ht="15" customHeight="1">
      <c r="A22" s="335"/>
      <c r="B22" s="326"/>
      <c r="C22" s="725" t="s">
        <v>209</v>
      </c>
      <c r="D22" s="725"/>
      <c r="E22" s="725"/>
      <c r="F22" s="725"/>
      <c r="G22" s="338">
        <f>SUM(G23:G38)</f>
        <v>1748105</v>
      </c>
      <c r="H22" s="338">
        <f>SUM(H23:H38)</f>
        <v>1401456</v>
      </c>
      <c r="I22" s="326"/>
      <c r="J22" s="326"/>
      <c r="K22" s="336"/>
      <c r="L22" s="326"/>
      <c r="M22" s="342"/>
      <c r="N22" s="342"/>
      <c r="O22" s="360"/>
      <c r="P22" s="360"/>
      <c r="Q22" s="369"/>
      <c r="R22" s="340" t="s">
        <v>3</v>
      </c>
      <c r="S22" s="340"/>
    </row>
    <row r="23" spans="1:20" ht="15" customHeight="1">
      <c r="A23" s="335"/>
      <c r="B23" s="326"/>
      <c r="C23" s="337"/>
      <c r="D23" s="726" t="s">
        <v>272</v>
      </c>
      <c r="E23" s="726"/>
      <c r="F23" s="726"/>
      <c r="G23" s="340">
        <f>+'EA '!I9</f>
        <v>408397</v>
      </c>
      <c r="H23" s="340">
        <f>+'EA '!J9</f>
        <v>308881</v>
      </c>
      <c r="I23" s="326"/>
      <c r="J23" s="326"/>
      <c r="K23" s="337" t="s">
        <v>208</v>
      </c>
      <c r="L23" s="337"/>
      <c r="M23" s="337"/>
      <c r="N23" s="337"/>
      <c r="O23" s="338">
        <f>O24+O27</f>
        <v>180023</v>
      </c>
      <c r="P23" s="338">
        <f>P24+P27</f>
        <v>118625</v>
      </c>
      <c r="Q23" s="369"/>
      <c r="R23" s="340" t="s">
        <v>3</v>
      </c>
      <c r="S23" s="340"/>
    </row>
    <row r="24" spans="1:20" ht="15" customHeight="1">
      <c r="A24" s="335"/>
      <c r="B24" s="326"/>
      <c r="C24" s="337"/>
      <c r="D24" s="726" t="s">
        <v>12</v>
      </c>
      <c r="E24" s="726"/>
      <c r="F24" s="726"/>
      <c r="G24" s="340">
        <f>+'EA '!I10</f>
        <v>167407</v>
      </c>
      <c r="H24" s="340">
        <f>+'EA '!J10</f>
        <v>139569</v>
      </c>
      <c r="I24" s="326"/>
      <c r="J24" s="323"/>
      <c r="K24" s="323"/>
      <c r="L24" s="341" t="s">
        <v>273</v>
      </c>
      <c r="M24" s="341"/>
      <c r="N24" s="341"/>
      <c r="O24" s="340">
        <f>SUM(O25:O26)</f>
        <v>178979</v>
      </c>
      <c r="P24" s="340">
        <v>118625</v>
      </c>
      <c r="Q24" s="369"/>
      <c r="R24" s="340"/>
      <c r="S24" s="340"/>
    </row>
    <row r="25" spans="1:20" ht="15" customHeight="1">
      <c r="A25" s="335"/>
      <c r="B25" s="326"/>
      <c r="C25" s="337"/>
      <c r="D25" s="726" t="s">
        <v>14</v>
      </c>
      <c r="E25" s="726"/>
      <c r="F25" s="726"/>
      <c r="G25" s="340">
        <f>+'EA '!I11</f>
        <v>1169001</v>
      </c>
      <c r="H25" s="340">
        <f>+'EA '!J11</f>
        <v>953006</v>
      </c>
      <c r="I25" s="326"/>
      <c r="J25" s="326"/>
      <c r="K25" s="337"/>
      <c r="L25" s="341" t="s">
        <v>274</v>
      </c>
      <c r="M25" s="341"/>
      <c r="N25" s="341"/>
      <c r="O25" s="361">
        <v>178979</v>
      </c>
      <c r="P25" s="340">
        <v>0</v>
      </c>
      <c r="Q25" s="369"/>
    </row>
    <row r="26" spans="1:20" ht="15" customHeight="1">
      <c r="A26" s="335"/>
      <c r="B26" s="326"/>
      <c r="C26" s="337"/>
      <c r="D26" s="726" t="s">
        <v>19</v>
      </c>
      <c r="E26" s="726"/>
      <c r="F26" s="726"/>
      <c r="G26" s="340">
        <f>+'EA '!I14</f>
        <v>0</v>
      </c>
      <c r="H26" s="340">
        <f>+'EA '!J14</f>
        <v>0</v>
      </c>
      <c r="I26" s="326"/>
      <c r="J26" s="326"/>
      <c r="K26" s="337"/>
      <c r="L26" s="341" t="s">
        <v>275</v>
      </c>
      <c r="M26" s="341"/>
      <c r="N26" s="341"/>
      <c r="O26" s="340">
        <v>0</v>
      </c>
      <c r="P26" s="340">
        <v>0</v>
      </c>
      <c r="Q26" s="369"/>
      <c r="R26" s="370"/>
      <c r="S26" s="371"/>
    </row>
    <row r="27" spans="1:20" ht="15" customHeight="1">
      <c r="A27" s="335"/>
      <c r="B27" s="326"/>
      <c r="C27" s="337"/>
      <c r="D27" s="726" t="s">
        <v>276</v>
      </c>
      <c r="E27" s="726"/>
      <c r="F27" s="726"/>
      <c r="G27" s="340">
        <f>+'EA '!I15</f>
        <v>0</v>
      </c>
      <c r="H27" s="340">
        <f>+'EA '!J15</f>
        <v>0</v>
      </c>
      <c r="I27" s="326"/>
      <c r="J27" s="326"/>
      <c r="K27" s="337"/>
      <c r="L27" s="727" t="s">
        <v>277</v>
      </c>
      <c r="M27" s="727"/>
      <c r="N27" s="727"/>
      <c r="O27" s="340">
        <f>+'EA '!D32</f>
        <v>1044</v>
      </c>
      <c r="P27" s="340">
        <v>0</v>
      </c>
      <c r="Q27" s="369"/>
      <c r="R27" s="340"/>
      <c r="S27" s="340"/>
      <c r="T27" s="340"/>
    </row>
    <row r="28" spans="1:20" ht="15" customHeight="1">
      <c r="A28" s="335"/>
      <c r="B28" s="326"/>
      <c r="C28" s="337"/>
      <c r="D28" s="726" t="s">
        <v>278</v>
      </c>
      <c r="E28" s="726"/>
      <c r="F28" s="726"/>
      <c r="G28" s="340">
        <f>+'EA '!I16</f>
        <v>0</v>
      </c>
      <c r="H28" s="340">
        <f>+'EA '!J16</f>
        <v>0</v>
      </c>
      <c r="I28" s="326"/>
      <c r="J28" s="326"/>
      <c r="K28" s="334"/>
      <c r="L28" s="323"/>
      <c r="M28" s="323"/>
      <c r="N28" s="323"/>
      <c r="O28" s="323"/>
      <c r="P28" s="323"/>
      <c r="Q28" s="369"/>
      <c r="R28" s="340"/>
      <c r="S28" s="340"/>
      <c r="T28" s="340"/>
    </row>
    <row r="29" spans="1:20" ht="15" customHeight="1">
      <c r="A29" s="335"/>
      <c r="B29" s="326"/>
      <c r="C29" s="337"/>
      <c r="D29" s="726" t="s">
        <v>24</v>
      </c>
      <c r="E29" s="726"/>
      <c r="F29" s="726"/>
      <c r="G29" s="340">
        <f>+'EA '!I17</f>
        <v>0</v>
      </c>
      <c r="H29" s="340">
        <f>+'EA '!J17</f>
        <v>0</v>
      </c>
      <c r="I29" s="326"/>
      <c r="J29" s="326"/>
      <c r="K29" s="337" t="s">
        <v>209</v>
      </c>
      <c r="L29" s="337"/>
      <c r="M29" s="337"/>
      <c r="N29" s="337"/>
      <c r="O29" s="338">
        <f>O30+O33</f>
        <v>262712</v>
      </c>
      <c r="P29" s="338">
        <f>P30+P33</f>
        <v>0</v>
      </c>
      <c r="Q29" s="369"/>
      <c r="R29" s="340"/>
      <c r="S29" s="340"/>
      <c r="T29" s="340"/>
    </row>
    <row r="30" spans="1:20" ht="15" customHeight="1">
      <c r="A30" s="335"/>
      <c r="B30" s="326"/>
      <c r="C30" s="337"/>
      <c r="D30" s="726" t="s">
        <v>26</v>
      </c>
      <c r="E30" s="726"/>
      <c r="F30" s="726"/>
      <c r="G30" s="340">
        <f>+'EA '!I18</f>
        <v>0</v>
      </c>
      <c r="H30" s="340">
        <f>+'EA '!J18</f>
        <v>0</v>
      </c>
      <c r="I30" s="326"/>
      <c r="J30" s="326"/>
      <c r="K30" s="323"/>
      <c r="L30" s="341" t="s">
        <v>279</v>
      </c>
      <c r="M30" s="341"/>
      <c r="N30" s="341"/>
      <c r="O30" s="340">
        <f>SUM(O31:O32)</f>
        <v>0</v>
      </c>
      <c r="P30" s="340">
        <v>0</v>
      </c>
      <c r="Q30" s="369"/>
      <c r="R30" s="340"/>
      <c r="S30" s="340"/>
      <c r="T30" s="340"/>
    </row>
    <row r="31" spans="1:20" ht="15" customHeight="1">
      <c r="A31" s="335"/>
      <c r="B31" s="326"/>
      <c r="C31" s="337"/>
      <c r="D31" s="726" t="s">
        <v>280</v>
      </c>
      <c r="E31" s="726"/>
      <c r="F31" s="726"/>
      <c r="G31" s="340">
        <f>+'EA '!I19</f>
        <v>0</v>
      </c>
      <c r="H31" s="340">
        <f>+'EA '!J19</f>
        <v>0</v>
      </c>
      <c r="I31" s="326"/>
      <c r="J31" s="326"/>
      <c r="K31" s="337"/>
      <c r="L31" s="341" t="s">
        <v>274</v>
      </c>
      <c r="M31" s="341"/>
      <c r="N31" s="341"/>
      <c r="O31" s="361">
        <v>0</v>
      </c>
      <c r="P31" s="340">
        <v>0</v>
      </c>
      <c r="Q31" s="369"/>
      <c r="R31" s="340"/>
      <c r="S31" s="340"/>
      <c r="T31" s="340"/>
    </row>
    <row r="32" spans="1:20" ht="15" customHeight="1">
      <c r="A32" s="335"/>
      <c r="B32" s="326" t="s">
        <v>3</v>
      </c>
      <c r="C32" s="337"/>
      <c r="D32" s="726" t="s">
        <v>30</v>
      </c>
      <c r="E32" s="726"/>
      <c r="F32" s="726"/>
      <c r="G32" s="340">
        <f>+'EA '!I21</f>
        <v>0</v>
      </c>
      <c r="H32" s="340">
        <f>+'EA '!J21</f>
        <v>0</v>
      </c>
      <c r="I32" s="326"/>
      <c r="J32" s="323"/>
      <c r="K32" s="337"/>
      <c r="L32" s="341" t="s">
        <v>275</v>
      </c>
      <c r="M32" s="341"/>
      <c r="N32" s="341"/>
      <c r="O32" s="340">
        <v>0</v>
      </c>
      <c r="P32" s="340">
        <v>0</v>
      </c>
      <c r="Q32" s="369"/>
      <c r="R32" s="340"/>
      <c r="S32" s="340"/>
      <c r="T32" s="340"/>
    </row>
    <row r="33" spans="1:20" ht="15" customHeight="1">
      <c r="A33" s="335"/>
      <c r="B33" s="326"/>
      <c r="C33" s="337"/>
      <c r="D33" s="726" t="s">
        <v>32</v>
      </c>
      <c r="E33" s="726"/>
      <c r="F33" s="726"/>
      <c r="G33" s="340">
        <f>+'EA '!I22</f>
        <v>0</v>
      </c>
      <c r="H33" s="340">
        <f>+'EA '!J22</f>
        <v>0</v>
      </c>
      <c r="I33" s="326"/>
      <c r="J33" s="326"/>
      <c r="K33" s="337"/>
      <c r="L33" s="727" t="s">
        <v>281</v>
      </c>
      <c r="M33" s="727"/>
      <c r="N33" s="727"/>
      <c r="O33" s="361">
        <f>(+ESF!D13-ESF!E13)+(ESF!D14-ESF!E14)+(ESF!D15-ESF!E15)+(ESF!D16-ESF!E16)+(ESF!D30-ESF!E30)-(ESF!I12-ESF!J12)-(ESF!I19-ESF!J19)-(ESF!I29-ESF!J29)+(ESF!J40-ESF!I40)+ESF!J46+(ESF!J47-ESF!I47)+'EA '!I37</f>
        <v>262712</v>
      </c>
      <c r="P33" s="340">
        <v>0</v>
      </c>
      <c r="Q33" s="369"/>
      <c r="R33" s="361"/>
      <c r="S33" s="340"/>
      <c r="T33" s="19"/>
    </row>
    <row r="34" spans="1:20" ht="15" customHeight="1">
      <c r="A34" s="335"/>
      <c r="B34" s="326"/>
      <c r="C34" s="337"/>
      <c r="D34" s="726" t="s">
        <v>33</v>
      </c>
      <c r="E34" s="726"/>
      <c r="F34" s="726"/>
      <c r="G34" s="340">
        <f>+'EA '!I23</f>
        <v>0</v>
      </c>
      <c r="H34" s="340">
        <f>+'EA '!J23</f>
        <v>0</v>
      </c>
      <c r="I34" s="326"/>
      <c r="J34" s="326"/>
      <c r="K34" s="334"/>
      <c r="L34" s="323"/>
      <c r="M34" s="323"/>
      <c r="N34" s="323"/>
      <c r="O34" s="323" t="s">
        <v>3</v>
      </c>
      <c r="P34" s="323"/>
      <c r="Q34" s="369"/>
      <c r="R34" s="340"/>
      <c r="S34" s="340"/>
      <c r="T34" s="340"/>
    </row>
    <row r="35" spans="1:20" ht="15" customHeight="1">
      <c r="A35" s="335"/>
      <c r="B35" s="326"/>
      <c r="C35" s="337"/>
      <c r="D35" s="726" t="s">
        <v>282</v>
      </c>
      <c r="E35" s="726"/>
      <c r="F35" s="726"/>
      <c r="G35" s="340">
        <f>+'EA '!I26</f>
        <v>0</v>
      </c>
      <c r="H35" s="340">
        <f>+'EA '!J26</f>
        <v>0</v>
      </c>
      <c r="I35" s="326"/>
      <c r="J35" s="326"/>
      <c r="K35" s="725" t="s">
        <v>283</v>
      </c>
      <c r="L35" s="725"/>
      <c r="M35" s="725"/>
      <c r="N35" s="725"/>
      <c r="O35" s="338">
        <f>O23-O29</f>
        <v>-82689</v>
      </c>
      <c r="P35" s="338">
        <f>P23-P29</f>
        <v>118625</v>
      </c>
      <c r="Q35" s="369"/>
      <c r="R35" s="340"/>
      <c r="S35" s="340"/>
      <c r="T35" s="340"/>
    </row>
    <row r="36" spans="1:20" ht="15" customHeight="1">
      <c r="A36" s="335"/>
      <c r="B36" s="326"/>
      <c r="C36" s="337"/>
      <c r="D36" s="726" t="s">
        <v>249</v>
      </c>
      <c r="E36" s="726"/>
      <c r="F36" s="726"/>
      <c r="G36" s="340">
        <f>+'EA '!I27</f>
        <v>3300</v>
      </c>
      <c r="H36" s="340">
        <f>+'EA '!J27</f>
        <v>0</v>
      </c>
      <c r="I36" s="326"/>
      <c r="J36" s="326"/>
      <c r="K36" s="323"/>
      <c r="L36" s="323"/>
      <c r="M36" s="323"/>
      <c r="N36" s="323"/>
      <c r="O36" s="323"/>
      <c r="P36" s="323"/>
      <c r="Q36" s="369"/>
      <c r="R36" s="340" t="s">
        <v>3</v>
      </c>
      <c r="S36" s="340"/>
      <c r="T36" s="340"/>
    </row>
    <row r="37" spans="1:20" ht="15" customHeight="1">
      <c r="A37" s="335"/>
      <c r="B37" s="326"/>
      <c r="C37" s="337"/>
      <c r="D37" s="726" t="s">
        <v>40</v>
      </c>
      <c r="E37" s="726"/>
      <c r="F37" s="726"/>
      <c r="G37" s="340">
        <f>+'EA '!I28</f>
        <v>0</v>
      </c>
      <c r="H37" s="340">
        <f>+'EA '!J28</f>
        <v>0</v>
      </c>
      <c r="I37" s="326"/>
      <c r="J37" s="728" t="s">
        <v>284</v>
      </c>
      <c r="K37" s="728"/>
      <c r="L37" s="728"/>
      <c r="M37" s="728"/>
      <c r="N37" s="728"/>
      <c r="O37" s="344">
        <f>G40+O19+O35</f>
        <v>360492</v>
      </c>
      <c r="P37" s="344">
        <f>H40+P19+P35</f>
        <v>629485</v>
      </c>
      <c r="Q37" s="369"/>
    </row>
    <row r="38" spans="1:20" ht="15" customHeight="1">
      <c r="A38" s="335"/>
      <c r="B38" s="326"/>
      <c r="C38" s="334"/>
      <c r="D38" s="726" t="s">
        <v>285</v>
      </c>
      <c r="E38" s="726"/>
      <c r="F38" s="726"/>
      <c r="G38" s="340">
        <f>+'EA '!I31+'EA '!I32</f>
        <v>0</v>
      </c>
      <c r="H38" s="340">
        <f>+'EA '!J31+'EA '!J32</f>
        <v>0</v>
      </c>
      <c r="I38" s="326"/>
      <c r="J38" s="323"/>
      <c r="K38" s="323"/>
      <c r="L38" s="323"/>
      <c r="M38" s="323"/>
      <c r="N38" s="323"/>
      <c r="O38" s="323"/>
      <c r="P38" s="323"/>
      <c r="Q38" s="369"/>
    </row>
    <row r="39" spans="1:20" ht="15" customHeight="1">
      <c r="A39" s="335"/>
      <c r="B39" s="326"/>
      <c r="C39" s="337"/>
      <c r="D39" s="339"/>
      <c r="E39" s="339"/>
      <c r="F39" s="339"/>
      <c r="G39" s="340"/>
      <c r="H39" s="340"/>
      <c r="I39" s="326"/>
      <c r="J39" s="728" t="s">
        <v>286</v>
      </c>
      <c r="K39" s="728"/>
      <c r="L39" s="728"/>
      <c r="M39" s="728"/>
      <c r="N39" s="728"/>
      <c r="O39" s="344">
        <f>+P40</f>
        <v>629485</v>
      </c>
      <c r="P39" s="362">
        <v>0</v>
      </c>
      <c r="Q39" s="369"/>
    </row>
    <row r="40" spans="1:20" ht="15" customHeight="1">
      <c r="A40" s="335"/>
      <c r="B40" s="343"/>
      <c r="C40" s="725" t="s">
        <v>287</v>
      </c>
      <c r="D40" s="725"/>
      <c r="E40" s="725"/>
      <c r="F40" s="725"/>
      <c r="G40" s="344">
        <f>G10-G22</f>
        <v>468931</v>
      </c>
      <c r="H40" s="344">
        <f>H10-H22</f>
        <v>510630</v>
      </c>
      <c r="I40" s="343"/>
      <c r="J40" s="728" t="s">
        <v>288</v>
      </c>
      <c r="K40" s="728"/>
      <c r="L40" s="728"/>
      <c r="M40" s="728"/>
      <c r="N40" s="728"/>
      <c r="O40" s="344">
        <f>+O39+O37</f>
        <v>989977</v>
      </c>
      <c r="P40" s="344">
        <f>+P37+P39</f>
        <v>629485</v>
      </c>
      <c r="Q40" s="372"/>
    </row>
    <row r="41" spans="1:20">
      <c r="A41" s="345"/>
      <c r="B41" s="346"/>
      <c r="C41" s="347"/>
      <c r="D41" s="347"/>
      <c r="E41" s="347"/>
      <c r="F41" s="347"/>
      <c r="G41" s="348"/>
      <c r="H41" s="348"/>
      <c r="I41" s="346"/>
      <c r="J41" s="363"/>
      <c r="K41" s="363"/>
      <c r="L41" s="363"/>
      <c r="M41" s="363"/>
      <c r="N41" s="363"/>
      <c r="O41" s="363"/>
      <c r="P41" s="363"/>
      <c r="Q41" s="373"/>
    </row>
    <row r="42" spans="1:20" s="324" customFormat="1" ht="4.5" customHeight="1">
      <c r="A42" s="326"/>
      <c r="B42" s="325"/>
      <c r="C42" s="325"/>
      <c r="D42" s="325"/>
      <c r="E42" s="325"/>
      <c r="F42" s="325"/>
      <c r="G42" s="326"/>
      <c r="H42" s="326"/>
      <c r="I42" s="326"/>
      <c r="J42" s="326"/>
      <c r="K42" s="334"/>
      <c r="L42" s="334"/>
      <c r="M42" s="334"/>
      <c r="N42" s="334"/>
      <c r="O42" s="360"/>
      <c r="P42" s="360"/>
      <c r="Q42" s="323"/>
    </row>
    <row r="43" spans="1:20">
      <c r="A43" s="323"/>
      <c r="B43" s="349" t="s">
        <v>65</v>
      </c>
      <c r="C43" s="349"/>
      <c r="D43" s="349"/>
      <c r="E43" s="349"/>
      <c r="F43" s="349"/>
      <c r="G43" s="349"/>
      <c r="H43" s="349"/>
      <c r="I43" s="349"/>
      <c r="J43" s="349"/>
      <c r="K43" s="323"/>
      <c r="L43" s="323"/>
      <c r="M43" s="323"/>
      <c r="N43" s="323"/>
      <c r="O43" s="344" t="s">
        <v>3</v>
      </c>
      <c r="P43" s="323"/>
      <c r="Q43" s="323"/>
    </row>
    <row r="44" spans="1:20">
      <c r="A44" s="323"/>
      <c r="B44" s="349"/>
      <c r="C44" s="349"/>
      <c r="D44" s="349"/>
      <c r="E44" s="349"/>
      <c r="F44" s="349"/>
      <c r="G44" s="349"/>
      <c r="H44" s="349"/>
      <c r="I44" s="349"/>
      <c r="J44" s="349"/>
      <c r="K44" s="323"/>
      <c r="L44" s="323"/>
      <c r="M44" s="323"/>
      <c r="N44" s="323"/>
      <c r="O44" s="344" t="s">
        <v>3</v>
      </c>
      <c r="P44" s="323"/>
      <c r="Q44" s="323"/>
    </row>
    <row r="45" spans="1:20">
      <c r="A45" s="323"/>
      <c r="B45" s="349"/>
      <c r="C45" s="349"/>
      <c r="D45" s="349"/>
      <c r="E45" s="349"/>
      <c r="F45" s="349"/>
      <c r="G45" s="349"/>
      <c r="H45" s="349"/>
      <c r="I45" s="349"/>
      <c r="J45" s="349"/>
      <c r="K45" s="323"/>
      <c r="L45" s="323"/>
      <c r="M45" s="323"/>
      <c r="N45" s="323"/>
      <c r="O45" s="344"/>
      <c r="P45" s="323"/>
      <c r="Q45" s="323"/>
    </row>
    <row r="46" spans="1:20" ht="18">
      <c r="A46" s="323"/>
      <c r="B46" s="349"/>
      <c r="C46" s="350"/>
      <c r="D46" s="305"/>
      <c r="E46" s="305"/>
      <c r="F46" s="323"/>
      <c r="G46" s="351"/>
      <c r="H46" s="350"/>
      <c r="I46" s="305"/>
      <c r="J46" s="305"/>
      <c r="K46" s="323"/>
      <c r="L46" s="323"/>
      <c r="M46" s="323"/>
      <c r="N46" s="323"/>
      <c r="O46" s="364" t="str">
        <f>IF(O40=ESF!D12," ","ERROR SALDO FINAL")</f>
        <v>ERROR SALDO FINAL</v>
      </c>
      <c r="P46" s="364" t="str">
        <f>IF(P40=ESF!E12," ","ERROR SALDO FINAL")</f>
        <v>ERROR SALDO FINAL</v>
      </c>
      <c r="Q46" s="323"/>
    </row>
    <row r="47" spans="1:20">
      <c r="A47" s="323"/>
      <c r="B47" s="349"/>
      <c r="C47" s="350"/>
      <c r="D47" s="352"/>
      <c r="E47" s="730"/>
      <c r="F47" s="730"/>
      <c r="G47" s="730"/>
      <c r="H47" s="350"/>
      <c r="I47" s="305"/>
      <c r="J47" s="305"/>
      <c r="K47" s="323"/>
      <c r="L47" s="354"/>
      <c r="M47" s="703"/>
      <c r="N47" s="703"/>
      <c r="O47" s="703"/>
      <c r="P47" s="323"/>
      <c r="Q47" s="323"/>
    </row>
    <row r="48" spans="1:20">
      <c r="A48" s="323"/>
      <c r="B48" s="353"/>
      <c r="C48" s="323"/>
      <c r="D48" s="354" t="s">
        <v>3</v>
      </c>
      <c r="E48" s="639" t="s">
        <v>3</v>
      </c>
      <c r="F48" s="639"/>
      <c r="G48" s="639"/>
      <c r="H48" s="323"/>
      <c r="I48" s="365"/>
      <c r="J48" s="323"/>
      <c r="K48" s="325"/>
      <c r="L48" s="354" t="s">
        <v>3</v>
      </c>
      <c r="M48" s="639" t="s">
        <v>3</v>
      </c>
      <c r="N48" s="639"/>
      <c r="O48" s="639"/>
      <c r="P48" s="323"/>
      <c r="Q48" s="323"/>
    </row>
    <row r="49" spans="1:17">
      <c r="A49" s="323"/>
      <c r="B49" s="356"/>
      <c r="C49" s="323"/>
      <c r="D49" s="357" t="s">
        <v>3</v>
      </c>
      <c r="E49" s="729" t="s">
        <v>3</v>
      </c>
      <c r="F49" s="729"/>
      <c r="G49" s="729"/>
      <c r="H49" s="323"/>
      <c r="I49" s="365"/>
      <c r="J49" s="323"/>
      <c r="L49" s="357" t="s">
        <v>3</v>
      </c>
      <c r="M49" s="650" t="s">
        <v>3</v>
      </c>
      <c r="N49" s="650"/>
      <c r="O49" s="650"/>
      <c r="P49" s="340"/>
      <c r="Q49" s="323"/>
    </row>
    <row r="50" spans="1:17">
      <c r="E50" s="650" t="s">
        <v>3</v>
      </c>
      <c r="F50" s="650"/>
      <c r="G50" s="650"/>
      <c r="O50" s="344" t="s">
        <v>3</v>
      </c>
      <c r="P50" s="340" t="s">
        <v>3</v>
      </c>
    </row>
    <row r="51" spans="1:17">
      <c r="O51" s="366" t="s">
        <v>3</v>
      </c>
      <c r="P51" s="340" t="s">
        <v>3</v>
      </c>
    </row>
    <row r="52" spans="1:17">
      <c r="O52" s="340" t="s">
        <v>3</v>
      </c>
    </row>
    <row r="53" spans="1:17">
      <c r="G53" s="340"/>
      <c r="O53" s="367" t="s">
        <v>3</v>
      </c>
      <c r="P53" s="340"/>
    </row>
    <row r="54" spans="1:17">
      <c r="G54" s="340" t="s">
        <v>3</v>
      </c>
      <c r="O54" s="340" t="s">
        <v>3</v>
      </c>
      <c r="P54" s="340"/>
    </row>
    <row r="55" spans="1:17">
      <c r="G55" s="340" t="s">
        <v>3</v>
      </c>
      <c r="O55" s="367"/>
      <c r="P55" s="340"/>
    </row>
    <row r="56" spans="1:17">
      <c r="G56" s="340"/>
      <c r="O56" s="366" t="s">
        <v>3</v>
      </c>
      <c r="P56" s="340"/>
    </row>
    <row r="57" spans="1:17">
      <c r="G57" s="340"/>
      <c r="P57" s="340"/>
    </row>
  </sheetData>
  <mergeCells count="58">
    <mergeCell ref="E49:G49"/>
    <mergeCell ref="M49:O49"/>
    <mergeCell ref="E50:G50"/>
    <mergeCell ref="C40:F40"/>
    <mergeCell ref="J40:N40"/>
    <mergeCell ref="E47:G47"/>
    <mergeCell ref="M47:O47"/>
    <mergeCell ref="E48:G48"/>
    <mergeCell ref="M48:O48"/>
    <mergeCell ref="D36:F36"/>
    <mergeCell ref="D37:F37"/>
    <mergeCell ref="J37:N37"/>
    <mergeCell ref="D38:F38"/>
    <mergeCell ref="J39:N39"/>
    <mergeCell ref="D32:F32"/>
    <mergeCell ref="D33:F33"/>
    <mergeCell ref="L33:N33"/>
    <mergeCell ref="D34:F34"/>
    <mergeCell ref="D35:F35"/>
    <mergeCell ref="K35:N35"/>
    <mergeCell ref="L27:N27"/>
    <mergeCell ref="D28:F28"/>
    <mergeCell ref="D29:F29"/>
    <mergeCell ref="D30:F30"/>
    <mergeCell ref="D31:F31"/>
    <mergeCell ref="D23:F23"/>
    <mergeCell ref="D24:F24"/>
    <mergeCell ref="D25:F25"/>
    <mergeCell ref="D26:F26"/>
    <mergeCell ref="D27:F27"/>
    <mergeCell ref="D19:F19"/>
    <mergeCell ref="K19:N19"/>
    <mergeCell ref="D20:E20"/>
    <mergeCell ref="J21:N21"/>
    <mergeCell ref="C22:F22"/>
    <mergeCell ref="D15:F15"/>
    <mergeCell ref="D16:F16"/>
    <mergeCell ref="D17:F17"/>
    <mergeCell ref="L17:N17"/>
    <mergeCell ref="D18:F18"/>
    <mergeCell ref="L18:N18"/>
    <mergeCell ref="D12:F12"/>
    <mergeCell ref="L12:N12"/>
    <mergeCell ref="D13:F13"/>
    <mergeCell ref="L13:N13"/>
    <mergeCell ref="D14:F14"/>
    <mergeCell ref="B8:F8"/>
    <mergeCell ref="J8:N8"/>
    <mergeCell ref="C10:F10"/>
    <mergeCell ref="K10:N10"/>
    <mergeCell ref="D11:F11"/>
    <mergeCell ref="L11:N11"/>
    <mergeCell ref="E1:O1"/>
    <mergeCell ref="E2:O2"/>
    <mergeCell ref="E3:O3"/>
    <mergeCell ref="E4:O4"/>
    <mergeCell ref="B5:E5"/>
    <mergeCell ref="J5:M5"/>
  </mergeCells>
  <pageMargins left="0.7" right="0.7" top="0.75" bottom="0.75" header="0.3" footer="0.3"/>
  <pageSetup scale="54" orientation="landscape"/>
  <ignoredErrors>
    <ignoredError sqref="P19:T19 G19:N19 Q35:T35 G35:N35 Q11:T11 G11:N11 Q23:T23 Q41:T41 Q39:T39 G39:N39 Q33 Q27 I25:N25 O17:O18 G34:Q34 Q18:T18 G18:N18 Q40:T40 Q25:T25 H40:N40 G41:N41 Q17:T17 G17:N17 Q16:T16 G16:N16 G20:T21 I22:T22 G23:O23 G26:Q26 G33:O33 G36:T36 G27:O27 G28:Q29 Q37:T37 G37:N37 G38:T38 Q24:T24 G24:O24 G25:H25 Q30 G30:O30 G31:Q32 G12:T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5</vt:i4>
      </vt:variant>
    </vt:vector>
  </HeadingPairs>
  <TitlesOfParts>
    <vt:vector size="33" baseType="lpstr">
      <vt:lpstr>EA </vt:lpstr>
      <vt:lpstr>ESFD</vt:lpstr>
      <vt:lpstr>ESF</vt:lpstr>
      <vt:lpstr>PT_ESF_ECSF</vt:lpstr>
      <vt:lpstr>ECSF</vt:lpstr>
      <vt:lpstr>EAA</vt:lpstr>
      <vt:lpstr>EADP</vt:lpstr>
      <vt:lpstr>EVHP</vt:lpstr>
      <vt:lpstr>EFE</vt:lpstr>
      <vt:lpstr>PC</vt:lpstr>
      <vt:lpstr>IAODF LDF</vt:lpstr>
      <vt:lpstr>IADPyOP LDF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Hoja3</vt:lpstr>
      <vt:lpstr>FE Parametros</vt:lpstr>
      <vt:lpstr>Hoja1</vt:lpstr>
      <vt:lpstr>Hoja2</vt:lpstr>
      <vt:lpstr>'EA '!Área_de_impresión</vt:lpstr>
      <vt:lpstr>EAA!Área_de_impresión</vt:lpstr>
      <vt:lpstr>EADP!Área_de_impresión</vt:lpstr>
      <vt:lpstr>ECSF!Área_de_impresión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JRASCONSTITUCION</cp:lastModifiedBy>
  <cp:lastPrinted>2023-02-06T17:28:03Z</cp:lastPrinted>
  <dcterms:created xsi:type="dcterms:W3CDTF">2014-01-27T16:27:00Z</dcterms:created>
  <dcterms:modified xsi:type="dcterms:W3CDTF">2023-02-06T17:30:02Z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3B68528002304740953698E6897A5E73</vt:lpwstr>
  </property>
  <property fmtid="{D5CDD505-2E9C-101B-9397-08002B2CF9AE}" pid="3" name="KSOProductBuildVer">
    <vt:lpwstr>2058-11.2.0.11191</vt:lpwstr>
  </property>
</Properties>
</file>